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hqh\Desktop\公开招标\新址装修设计\"/>
    </mc:Choice>
  </mc:AlternateContent>
  <bookViews>
    <workbookView xWindow="0" yWindow="0" windowWidth="14988" windowHeight="8460" tabRatio="943"/>
  </bookViews>
  <sheets>
    <sheet name="汇总表" sheetId="5" r:id="rId1"/>
    <sheet name="1.装饰部分" sheetId="4" r:id="rId2"/>
    <sheet name="2.强电工程" sheetId="1" r:id="rId3"/>
    <sheet name="3.核心筒公区装饰部分 28%工程量" sheetId="6" r:id="rId4"/>
    <sheet name="4.核心筒公区水电安装工程28%工程量" sheetId="7" r:id="rId5"/>
  </sheets>
  <definedNames>
    <definedName name="_xlnm._FilterDatabase" localSheetId="1" hidden="1">'1.装饰部分'!$A$2:$G$94</definedName>
    <definedName name="_xlnm._FilterDatabase" localSheetId="3" hidden="1">'3.核心筒公区装饰部分 28%工程量'!$A$2:$G$42</definedName>
    <definedName name="_xlnm._FilterDatabase" localSheetId="4" hidden="1">'4.核心筒公区水电安装工程28%工程量'!$A$2:$H$41</definedName>
  </definedNames>
  <calcPr calcId="152511"/>
</workbook>
</file>

<file path=xl/calcChain.xml><?xml version="1.0" encoding="utf-8"?>
<calcChain xmlns="http://schemas.openxmlformats.org/spreadsheetml/2006/main">
  <c r="E40" i="7" l="1"/>
  <c r="G40" i="7" s="1"/>
  <c r="G39" i="7"/>
  <c r="E39" i="7"/>
  <c r="E38" i="7"/>
  <c r="G38" i="7" s="1"/>
  <c r="G37" i="7"/>
  <c r="E37" i="7"/>
  <c r="E36" i="7"/>
  <c r="G36" i="7" s="1"/>
  <c r="G35" i="7"/>
  <c r="E35" i="7"/>
  <c r="E34" i="7"/>
  <c r="G34" i="7" s="1"/>
  <c r="G33" i="7"/>
  <c r="E33" i="7"/>
  <c r="E32" i="7"/>
  <c r="G32" i="7" s="1"/>
  <c r="G31" i="7"/>
  <c r="E31" i="7"/>
  <c r="E29" i="7"/>
  <c r="G29" i="7" s="1"/>
  <c r="G28" i="7"/>
  <c r="E28" i="7"/>
  <c r="E27" i="7"/>
  <c r="G27" i="7" s="1"/>
  <c r="G26" i="7"/>
  <c r="E26" i="7"/>
  <c r="E25" i="7"/>
  <c r="G25" i="7" s="1"/>
  <c r="G24" i="7"/>
  <c r="E24" i="7"/>
  <c r="E23" i="7"/>
  <c r="G23" i="7" s="1"/>
  <c r="G21" i="7"/>
  <c r="E21" i="7"/>
  <c r="D21" i="7"/>
  <c r="E20" i="7"/>
  <c r="G20" i="7" s="1"/>
  <c r="G19" i="7"/>
  <c r="E19" i="7"/>
  <c r="E18" i="7"/>
  <c r="G18" i="7" s="1"/>
  <c r="G17" i="7"/>
  <c r="E17" i="7"/>
  <c r="E16" i="7"/>
  <c r="G16" i="7" s="1"/>
  <c r="G15" i="7"/>
  <c r="E15" i="7"/>
  <c r="E14" i="7"/>
  <c r="G14" i="7" s="1"/>
  <c r="G13" i="7"/>
  <c r="E13" i="7"/>
  <c r="E12" i="7"/>
  <c r="G12" i="7" s="1"/>
  <c r="G11" i="7"/>
  <c r="E11" i="7"/>
  <c r="E10" i="7"/>
  <c r="G10" i="7" s="1"/>
  <c r="G9" i="7"/>
  <c r="E9" i="7"/>
  <c r="E8" i="7"/>
  <c r="G8" i="7" s="1"/>
  <c r="G7" i="7"/>
  <c r="E7" i="7"/>
  <c r="E6" i="7"/>
  <c r="G6" i="7" s="1"/>
  <c r="G5" i="7"/>
  <c r="E5" i="7"/>
  <c r="G41" i="6"/>
  <c r="E41" i="6"/>
  <c r="E40" i="6"/>
  <c r="G40" i="6" s="1"/>
  <c r="G39" i="6"/>
  <c r="E39" i="6"/>
  <c r="E38" i="6"/>
  <c r="G38" i="6" s="1"/>
  <c r="G37" i="6"/>
  <c r="G36" i="6" s="1"/>
  <c r="E37" i="6"/>
  <c r="E35" i="6"/>
  <c r="G35" i="6" s="1"/>
  <c r="G34" i="6"/>
  <c r="E34" i="6"/>
  <c r="E33" i="6"/>
  <c r="G33" i="6" s="1"/>
  <c r="G32" i="6"/>
  <c r="E32" i="6"/>
  <c r="E31" i="6"/>
  <c r="G31" i="6" s="1"/>
  <c r="G30" i="6"/>
  <c r="E30" i="6"/>
  <c r="E29" i="6"/>
  <c r="G29" i="6" s="1"/>
  <c r="G28" i="6"/>
  <c r="E28" i="6"/>
  <c r="E27" i="6"/>
  <c r="G27" i="6" s="1"/>
  <c r="G26" i="6"/>
  <c r="E26" i="6"/>
  <c r="E25" i="6"/>
  <c r="G25" i="6" s="1"/>
  <c r="G23" i="6" s="1"/>
  <c r="G24" i="6"/>
  <c r="E24" i="6"/>
  <c r="G22" i="6"/>
  <c r="E22" i="6"/>
  <c r="E21" i="6"/>
  <c r="G21" i="6" s="1"/>
  <c r="G20" i="6"/>
  <c r="E20" i="6"/>
  <c r="E19" i="6"/>
  <c r="G19" i="6" s="1"/>
  <c r="G18" i="6"/>
  <c r="E18" i="6"/>
  <c r="E17" i="6"/>
  <c r="G17" i="6" s="1"/>
  <c r="G15" i="6"/>
  <c r="E15" i="6"/>
  <c r="E14" i="6"/>
  <c r="G14" i="6" s="1"/>
  <c r="G13" i="6"/>
  <c r="E13" i="6"/>
  <c r="E12" i="6"/>
  <c r="G12" i="6" s="1"/>
  <c r="G11" i="6"/>
  <c r="E11" i="6"/>
  <c r="E10" i="6"/>
  <c r="G10" i="6" s="1"/>
  <c r="G9" i="6"/>
  <c r="E9" i="6"/>
  <c r="E8" i="6"/>
  <c r="G8" i="6" s="1"/>
  <c r="G7" i="6"/>
  <c r="E7" i="6"/>
  <c r="E6" i="6"/>
  <c r="G6" i="6" s="1"/>
  <c r="G5" i="6"/>
  <c r="E5" i="6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D12" i="1"/>
  <c r="F12" i="1" s="1"/>
  <c r="D11" i="1"/>
  <c r="F11" i="1" s="1"/>
  <c r="D10" i="1"/>
  <c r="F10" i="1" s="1"/>
  <c r="F9" i="1"/>
  <c r="D9" i="1"/>
  <c r="D8" i="1"/>
  <c r="F8" i="1" s="1"/>
  <c r="F7" i="1"/>
  <c r="D7" i="1"/>
  <c r="F6" i="1"/>
  <c r="F93" i="4"/>
  <c r="F92" i="4"/>
  <c r="F91" i="4"/>
  <c r="F90" i="4"/>
  <c r="D89" i="4"/>
  <c r="F89" i="4" s="1"/>
  <c r="F88" i="4"/>
  <c r="F87" i="4"/>
  <c r="F83" i="4" s="1"/>
  <c r="F86" i="4"/>
  <c r="F85" i="4"/>
  <c r="F84" i="4"/>
  <c r="F82" i="4"/>
  <c r="F81" i="4"/>
  <c r="F80" i="4"/>
  <c r="F79" i="4"/>
  <c r="F78" i="4"/>
  <c r="F77" i="4" s="1"/>
  <c r="F76" i="4"/>
  <c r="F75" i="4"/>
  <c r="F74" i="4"/>
  <c r="F73" i="4"/>
  <c r="F72" i="4"/>
  <c r="F71" i="4"/>
  <c r="F70" i="4"/>
  <c r="F69" i="4"/>
  <c r="F68" i="4"/>
  <c r="F67" i="4"/>
  <c r="F66" i="4"/>
  <c r="F65" i="4" s="1"/>
  <c r="F64" i="4"/>
  <c r="F63" i="4"/>
  <c r="F59" i="4" s="1"/>
  <c r="F62" i="4"/>
  <c r="F61" i="4"/>
  <c r="F60" i="4"/>
  <c r="F58" i="4"/>
  <c r="F57" i="4"/>
  <c r="F56" i="4"/>
  <c r="F55" i="4"/>
  <c r="F52" i="4" s="1"/>
  <c r="F54" i="4"/>
  <c r="F53" i="4"/>
  <c r="F51" i="4"/>
  <c r="F50" i="4"/>
  <c r="F49" i="4"/>
  <c r="F48" i="4"/>
  <c r="F47" i="4"/>
  <c r="F46" i="4"/>
  <c r="F45" i="4" s="1"/>
  <c r="F44" i="4"/>
  <c r="F43" i="4"/>
  <c r="F42" i="4"/>
  <c r="F41" i="4"/>
  <c r="F40" i="4"/>
  <c r="F39" i="4"/>
  <c r="F38" i="4" s="1"/>
  <c r="F37" i="4"/>
  <c r="F36" i="4"/>
  <c r="F35" i="4"/>
  <c r="F32" i="4" s="1"/>
  <c r="F34" i="4"/>
  <c r="F33" i="4"/>
  <c r="F31" i="4"/>
  <c r="F30" i="4"/>
  <c r="F29" i="4"/>
  <c r="F28" i="4"/>
  <c r="F27" i="4"/>
  <c r="F26" i="4"/>
  <c r="F25" i="4"/>
  <c r="F24" i="4"/>
  <c r="F23" i="4"/>
  <c r="F20" i="4" s="1"/>
  <c r="F22" i="4"/>
  <c r="F21" i="4"/>
  <c r="F19" i="4"/>
  <c r="F18" i="4"/>
  <c r="D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94" i="4" l="1"/>
  <c r="C3" i="5" s="1"/>
  <c r="G16" i="6"/>
  <c r="G41" i="7"/>
  <c r="C6" i="5" s="1"/>
  <c r="F27" i="1"/>
  <c r="C4" i="5" s="1"/>
  <c r="G4" i="6"/>
  <c r="G42" i="6" s="1"/>
  <c r="C5" i="5" s="1"/>
  <c r="C7" i="5" l="1"/>
  <c r="C8" i="5" s="1"/>
  <c r="C9" i="5" s="1"/>
</calcChain>
</file>

<file path=xl/sharedStrings.xml><?xml version="1.0" encoding="utf-8"?>
<sst xmlns="http://schemas.openxmlformats.org/spreadsheetml/2006/main" count="525" uniqueCount="184">
  <si>
    <t>工程造价汇总表</t>
  </si>
  <si>
    <t>序号</t>
  </si>
  <si>
    <t>项目</t>
  </si>
  <si>
    <t>金额(元)</t>
  </si>
  <si>
    <t>备注</t>
  </si>
  <si>
    <t>装饰部分</t>
  </si>
  <si>
    <t>强电工程</t>
  </si>
  <si>
    <t>核心筒公区装饰部分28%工程量</t>
  </si>
  <si>
    <t>核心筒公区水电安装工程28%工程量</t>
  </si>
  <si>
    <t>合     计</t>
  </si>
  <si>
    <t>税金9%</t>
  </si>
  <si>
    <t>增值税发票</t>
  </si>
  <si>
    <t>共计</t>
  </si>
  <si>
    <t>项目名称
项目特征</t>
  </si>
  <si>
    <t>计量
单位</t>
  </si>
  <si>
    <t>工程量</t>
  </si>
  <si>
    <t>综合单价</t>
  </si>
  <si>
    <t>合价</t>
  </si>
  <si>
    <t/>
  </si>
  <si>
    <t>室内装饰综合单价项目清单</t>
  </si>
  <si>
    <t>一</t>
  </si>
  <si>
    <t>开放办公区及走廊</t>
  </si>
  <si>
    <t>1</t>
  </si>
  <si>
    <t>块料楼地面
1.材料种类:仿大理石灰色全瓷砖
2.面层材料品种、规格:800*800全瓷砖
3.铺贴方式:水泥砂浆干砸灰找平，瓷砖胶铺贴，美缝</t>
  </si>
  <si>
    <t>㎡</t>
  </si>
  <si>
    <t>2</t>
  </si>
  <si>
    <t>块料顶面
1.材料种类:铝扣板吊顶
2.材料规格:300*1200
3.安装方式:龙骨安装</t>
  </si>
  <si>
    <t>3</t>
  </si>
  <si>
    <t>石膏板吊顶二级造型天棚（灯池吊顶）
1.骨架、边框材料种类:轻钢龙骨
2.面层材料品种、规格:双层石膏板</t>
  </si>
  <si>
    <t>4</t>
  </si>
  <si>
    <t>石膏板窗帘盒
1.基层材质、规格:阻燃板基层
2.面层材质、规格:石膏板封面</t>
  </si>
  <si>
    <t>m</t>
  </si>
  <si>
    <t>5</t>
  </si>
  <si>
    <t>墙面披挂及喷刷涂料
1.基层类型:原墙面基层铲除找平
2.喷刷涂料部位:墙面
3.腻子种类:洪福居环保腻子
4.刮腻子要求:满刮两遍，打磨一遍
5.涂料品种、喷刷遍数:滚涂二遍乳胶漆（立邦，多乐士）</t>
  </si>
  <si>
    <t>6</t>
  </si>
  <si>
    <t>天棚披挂及喷刷涂料
1.基层类型:原墙面基层铲除找平
2.喷刷涂料部位:顶面
3.腻子种类:洪福居环保腻子
4.刮腻子要求:满刮两遍，打磨一遍
5.涂料品种、喷刷遍数:滚涂二遍乳胶漆（立邦，多乐士）</t>
  </si>
  <si>
    <t>7</t>
  </si>
  <si>
    <t>不锈钢装饰条（枪灰色拉丝不锈钢10mm）
1.基层材料种类、规格：阻燃板
2.面层材料、规格、颜色:枪灰色拉丝不锈钢</t>
  </si>
  <si>
    <t>8</t>
  </si>
  <si>
    <t>造型墙阻燃板基础打底
1.骨架、边框材料种类、规格:轻钢龙骨
2.隔板材料品种、规格、颜色:15厚阻燃板
3.嵌缝、塞口材料品种:防火隔音岩棉</t>
  </si>
  <si>
    <t>9</t>
  </si>
  <si>
    <t>隔断墙（电视悬挂壁龛墙制作）
1.骨架、边框材料种类、规格:20*40镀锌方管骨架，轻钢龙骨
2.隔板材料品种、规格、颜色:15阻燃板打底
3.嵌缝、塞口材料品种:防火隔音岩棉</t>
  </si>
  <si>
    <t>10</t>
  </si>
  <si>
    <t>块料墙面
1.材料种类:LOGO墙鱼肚白大理石纹全瓷砖
2.面层材料品种、规格:1600*800全瓷砖或更大规格岩板
3.铺贴方式:瓷砖胶粘贴，美缝</t>
  </si>
  <si>
    <t>11</t>
  </si>
  <si>
    <t>墙面装饰板
1.基层材料种类、规格：阻燃板打底
2.面层材料品种、规格、颜色:8mm木纹饰面装饰板（或同类产品替代）
3.压条材料种类、规格:不锈钢收口条</t>
  </si>
  <si>
    <t>12</t>
  </si>
  <si>
    <t>不锈钢门套线（枪灰色拉丝不锈钢）
1.基层材料种类、规格：阻燃板打底
2.面层材料、规格、颜色:枪灰色拉丝不锈钢</t>
  </si>
  <si>
    <t>13</t>
  </si>
  <si>
    <t>定制柜（茶水柜）
1.台柜规格:深度550-600mm，包含地柜，台面
2.柜体板种类、规格:兔宝宝环保多层饰面板
3.台面材料种类:白色人造石英石</t>
  </si>
  <si>
    <t>延米</t>
  </si>
  <si>
    <t>14</t>
  </si>
  <si>
    <t>定制柜（荣誉柜文件柜）
1.台柜规格:深度400mm，包含地柜，开放格
2.柜体板种类、规格:兔宝宝环保多层饰面板</t>
  </si>
  <si>
    <t>15</t>
  </si>
  <si>
    <t>不锈钢踢脚线（枪灰色拉丝不锈钢80mm）
1.基层材料种类、规格：阻燃板打底
2.面层材料、规格、颜色:枪灰色拉丝不锈钢</t>
  </si>
  <si>
    <t>二</t>
  </si>
  <si>
    <t>会议室</t>
  </si>
  <si>
    <t>块料楼地面
1.材料种类:办公块毯，丙纶+PVC
2.面层材料品种、规格:500*500
3.铺贴方式:涂胶铺贴</t>
  </si>
  <si>
    <t>成品玻璃白板
1.基层材料种类、规格：阻燃板打底
2.面层材料品种、规格、颜色:12mm成品玻璃白板</t>
  </si>
  <si>
    <t>电动幕布暗藏盒
1.基层材质、规格:阻燃板基层
2.面层材质、规格:石膏板封面</t>
  </si>
  <si>
    <t>三</t>
  </si>
  <si>
    <t>洽谈室</t>
  </si>
  <si>
    <t>石膏板吊顶（平顶）
1.骨架、边框材料种类:轻钢龙骨
2.面层材料品种、规格:单层石膏板</t>
  </si>
  <si>
    <t>四</t>
  </si>
  <si>
    <t>总经理办公室</t>
  </si>
  <si>
    <t>五</t>
  </si>
  <si>
    <t>副经理办公室</t>
  </si>
  <si>
    <t>六</t>
  </si>
  <si>
    <t>办公室1</t>
  </si>
  <si>
    <t>七</t>
  </si>
  <si>
    <t>办公室2</t>
  </si>
  <si>
    <t>八</t>
  </si>
  <si>
    <t>F1机房</t>
  </si>
  <si>
    <t>块料楼地面
1.材料种类:防静电地板
2.面层材料品种、规格:600*600</t>
  </si>
  <si>
    <t>九</t>
  </si>
  <si>
    <t>档案室</t>
  </si>
  <si>
    <t>十</t>
  </si>
  <si>
    <t>更衣室</t>
  </si>
  <si>
    <t>十一</t>
  </si>
  <si>
    <t>综合项目</t>
  </si>
  <si>
    <t>轻质隔断墙
1.骨架、边框材料种类、规格:轻钢龙骨
2.隔板材料品种、规格、颜色:石膏板封面
3.嵌缝、塞口材料品种:防火隔音岩棉</t>
  </si>
  <si>
    <t>轻质隔断墙封梁（玻璃隔断上封梁）
1.骨架、边框材料种类、规格:轻钢龙骨
2.隔板材料品种、规格、颜色:阻燃板打底
3.面层材料、品种:纸面石膏板</t>
  </si>
  <si>
    <t>M</t>
  </si>
  <si>
    <t>铝合金边框玻璃隔断墙
1.材料名称:定制铝合金边框双层钢化玻璃隔断
2.玻璃品种，厚度:5mm+5mm双层中空钢化玻璃
3.框、扇材质:85mm灰色铝合金边框
4.夹层材料种类:手调百叶</t>
  </si>
  <si>
    <t>窗台石
1.材料种类:
2.面层材料品种、规格:
3.铺贴方式:</t>
  </si>
  <si>
    <t>木质门带套（含门锁、五金件）
1.门代号及洞口尺寸:0921
2.品牌、厚度:国产优质免漆生态门</t>
  </si>
  <si>
    <t>樘</t>
  </si>
  <si>
    <t>PVC成品卷帘
1.材料种类、规格：浅色PVC卷帘（阳光面料1mm厚度）</t>
  </si>
  <si>
    <t>成品保护
工作内容：完成面设施的保护</t>
  </si>
  <si>
    <t>材料搬运及垃圾外运
工作内容：施工过程中产生的搬运费及建筑垃圾清运</t>
  </si>
  <si>
    <t>保洁
工作内容：装修部分竣工后整体保洁</t>
  </si>
  <si>
    <t>措施费，夜间施工费，物业协调费等</t>
  </si>
  <si>
    <t>直接工程款合计</t>
  </si>
  <si>
    <t>价格明细</t>
  </si>
  <si>
    <t>合同综合单价</t>
  </si>
  <si>
    <t>强电安装工程项目清单</t>
  </si>
  <si>
    <t>一、强电系统</t>
  </si>
  <si>
    <t>成套配电箱安装AL1</t>
  </si>
  <si>
    <t>台</t>
  </si>
  <si>
    <t>桥架
1.材质:钢制
2.类型:槽式
3.型号、规格:100*200
4.含桥架支架等附件</t>
  </si>
  <si>
    <t>电气配管
1.材质 :JDG管
2.规格 :JDG15
3.配置形式及部位（不适用于金属软管）:暗配</t>
  </si>
  <si>
    <t>电气配管
1.材质 :JDG管
2.规格 :JDG20
3.配置形式及部位（不适用于金属软管）:暗配</t>
  </si>
  <si>
    <t>电气配线
1.种类:导线
2.导线用途、配线形式、部位:穿管
3.型号、规格:WDZ-BYJ-4</t>
  </si>
  <si>
    <t>电气配线
1.种类:导线
2.导线用途、配线形式、部位:桥架敷设
3.型号、规格:WDZ-BYJ-4</t>
  </si>
  <si>
    <t>电气配线
1.种类:导线
2.导线用途、配线形式、部位:穿管
3.型号、规格:WDZ-BYJ-2.5</t>
  </si>
  <si>
    <t>灯带</t>
  </si>
  <si>
    <t>办公桌长条灯100*1200</t>
  </si>
  <si>
    <t>套</t>
  </si>
  <si>
    <t>吸顶灯</t>
  </si>
  <si>
    <t>嵌入式LED磁吸灯（可调）</t>
  </si>
  <si>
    <t>嵌入式平板灯300*1200</t>
  </si>
  <si>
    <t>嵌入式射灯</t>
  </si>
  <si>
    <t>嵌入式筒灯</t>
  </si>
  <si>
    <t>二、三孔安装插座</t>
  </si>
  <si>
    <t>地面暗装插座五孔</t>
  </si>
  <si>
    <t>单联单控开关</t>
  </si>
  <si>
    <t>双联单控开关</t>
  </si>
  <si>
    <t>三联单控开关</t>
  </si>
  <si>
    <t>钢制开关盒插座盒</t>
  </si>
  <si>
    <t>个</t>
  </si>
  <si>
    <t>钢制接线盒</t>
  </si>
  <si>
    <t>合计</t>
  </si>
  <si>
    <t>工程量100%</t>
  </si>
  <si>
    <t>工程量28%</t>
  </si>
  <si>
    <t>合价（28％）</t>
  </si>
  <si>
    <t>核心筒公区装饰综合单价项目清单</t>
  </si>
  <si>
    <t>电梯厅</t>
  </si>
  <si>
    <t>块料楼地面
1.材料种类:仿大理石灰色全瓷砖
2.面层材料品种、规格:800*800全瓷砖
3.铺贴方式:水泥砂浆干砸灰找平（灰层5~8cm），瓷砖胶铺贴，美缝</t>
  </si>
  <si>
    <t>石膏板（双层）吊顶二级造型天棚（灯池吊顶）
1.骨架、边框材料种类:轻钢龙骨，木方
2.面层材料品种、规格:纸面石膏板（双层）</t>
  </si>
  <si>
    <t>白色软膜天花
1.骨架、边框材料种类:阻燃板
2.面层材料品种、规格:软膜天花</t>
  </si>
  <si>
    <t>吊顶金属装饰条
1.基层材料种类、规格：阻燃板
2.面层材料、规格、颜色:黑色铝合金凹槽</t>
  </si>
  <si>
    <t>墙面装饰板（木饰面板）
1.基层材料种类、规格：阻燃板打底
2.面层材料品种、规格、颜色:8mm木纹饰面装饰板（或同类产品替代）
3.压条材料种类、规格:不锈钢收口条</t>
  </si>
  <si>
    <t>块料墙面
1.材料种类:LOGO墙鱼肚白大理石纹全瓷砖
2.面层材料品种、规格:1600*800全瓷砖或更大规格岩板
3.铺贴方式:结构胶粘贴或干挂，美缝</t>
  </si>
  <si>
    <t>块料墙面木工打底
1.材料种类、规格:阻燃板打底</t>
  </si>
  <si>
    <t>不锈钢电梯门套线（枪灰色拉丝不锈钢）
1.基层材料种类、规格：阻燃板打底
2.面层材料、规格、颜色:枪灰色拉丝不锈钢</t>
  </si>
  <si>
    <t>不锈钢门套上封板（枪灰色拉丝不锈钢）
1.基层材料种类、规格：阻燃板打底
2.面层材料、规格、颜色:枪灰色拉丝不锈钢</t>
  </si>
  <si>
    <t>不锈钢踢脚线（枪灰色拉丝不锈钢60mm）
1.基层材料种类、规格：阻燃板打底
2.面层材料、规格、颜色:枪灰色拉丝不锈钢</t>
  </si>
  <si>
    <t>卫生间走廊</t>
  </si>
  <si>
    <t>石膏板（双层）吊顶（平顶）
1.骨架、边框材料种类:轻钢龙骨，木方
2.面层材料品种、规格:纸面石膏板（双层）</t>
  </si>
  <si>
    <t>男女卫生间</t>
  </si>
  <si>
    <t>块料楼地面
1.材料种类:仿大理石灰色全瓷砖
2.面层材料品种、规格:600*600全瓷砖
3.铺贴方式:水泥砂浆干砸灰找平（灰层5~8cm），瓷砖胶铺贴，美缝</t>
  </si>
  <si>
    <t>块料楼墙面
1.材料种类:仿大理石灰色全瓷砖
2.面层材料品种、规格:300*600全瓷砖
3.铺贴方式:水泥砂浆找平（灰层1-3cm），瓷砖胶黏贴，美缝</t>
  </si>
  <si>
    <t>防水涂料
1.材料种类、规格：聚合物防水砂浆
2.施工方式：满刷两遍，墙面上返300</t>
  </si>
  <si>
    <t>天棚披挂及喷刷涂料
1.基层类型:原墙面基层铲除找平
2.喷刷涂料部位:顶面
3.腻子种类:洪福居防水防潮腻子
4.刮腻子要求:满刮两遍，打磨一遍
5.涂料品种、喷刷遍数:滚涂二遍防水防潮乳胶漆（立邦，多乐士）</t>
  </si>
  <si>
    <t>轻体砖砌块砌地台
1.材料种类:轻体砖
2.面层材料品种、规格:1：2.5水泥砂浆抹灰</t>
  </si>
  <si>
    <t>卫生间原墙拆除</t>
  </si>
  <si>
    <t>项</t>
  </si>
  <si>
    <t>包管
1.材料种类:红砖
2.面层材料品种、规格:1：2.5水泥砂浆抹灰</t>
  </si>
  <si>
    <t>根</t>
  </si>
  <si>
    <t>木质门带套（单扇门，含门锁、五金件）
1.门代号及洞口尺寸:0921
2.品牌、厚度:国产优质免漆生态门</t>
  </si>
  <si>
    <t>抗倍特隔断
1.材料种类、规格：18mm抗倍特板（包含合页，五金，锁具）
2.收口材料种类、规格:不锈钢收口</t>
  </si>
  <si>
    <t>成品浴室柜（1600-1800mm含龙头及角阀及下水组件）</t>
  </si>
  <si>
    <t>防雾银镜
1.材料种类、规格：5mm银镜
2.边框材料种类、规格:金属边框</t>
  </si>
  <si>
    <t>轻体砖砌块隔断墙（公司分隔墙及卫生间墙）
1.材料种类:轻体砖
2.面层材料品种、规格:1：2.5水泥砂浆双面抹灰</t>
  </si>
  <si>
    <t>直接工程款合计28%</t>
  </si>
  <si>
    <t>合价28%</t>
  </si>
  <si>
    <t>核心筒公区水电安装工程项目清单</t>
  </si>
  <si>
    <t>成套配电箱安装AL</t>
  </si>
  <si>
    <t>正泰/施耐德</t>
  </si>
  <si>
    <t>电气配线
1.种类:导线
2.导线用途、配线形式、部位:桥架敷设
3.型号、规格:WDZ-BYJ-2.5</t>
  </si>
  <si>
    <t>嵌入式排气扇300*300</t>
  </si>
  <si>
    <t>单联双控开关</t>
  </si>
  <si>
    <t>三联双控开关</t>
  </si>
  <si>
    <t>二、给水系统</t>
  </si>
  <si>
    <t>冷热水龙头</t>
  </si>
  <si>
    <t>角阀</t>
  </si>
  <si>
    <t>镀锌钢管DN32</t>
  </si>
  <si>
    <t>室内塑料PPR热水管安装 DN25</t>
  </si>
  <si>
    <t>室内塑料PPR热水管安装 DN20</t>
  </si>
  <si>
    <t>室内塑料PPR热水管安装 DN15</t>
  </si>
  <si>
    <t>截止阀DN32</t>
  </si>
  <si>
    <t>三、排水系统</t>
  </si>
  <si>
    <t>室内承插塑料UPVC排水管安装(零件粘接) DN50，厚度按国标</t>
  </si>
  <si>
    <t>室内承插塑料UPVC排水管安装(零件粘接) DN75，厚度按国标</t>
  </si>
  <si>
    <t>室内承插塑料UPVC排水管安装(零件粘接) DN100，厚度按国标</t>
  </si>
  <si>
    <t>室内承插塑料UPVC排水管安装(零件粘接) DN150，厚度按国标</t>
  </si>
  <si>
    <t>大便器安装（恒洁、安华）</t>
  </si>
  <si>
    <t>组</t>
  </si>
  <si>
    <t>大便器水箱（恒洁、安华）</t>
  </si>
  <si>
    <t>小便器安装（恒洁、安华）</t>
  </si>
  <si>
    <t>小便器水阀（电池感应式）（恒洁、安华）</t>
  </si>
  <si>
    <t>地漏 DN50</t>
  </si>
  <si>
    <t>清扫口DN100</t>
  </si>
  <si>
    <t>合计(28%工程量)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</si>
</sst>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_ "/>
    <numFmt numFmtId="178" formatCode="0.00_);[Red]\(0.00\)"/>
  </numFmts>
  <fonts count="17" x14ac:knownFonts="1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8"/>
      <name val="宋体"/>
      <charset val="134"/>
    </font>
    <font>
      <sz val="9"/>
      <name val="等线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</font>
    <font>
      <sz val="11"/>
      <color rgb="FFFF0000"/>
      <name val="等线"/>
      <charset val="134"/>
    </font>
    <font>
      <sz val="9"/>
      <color theme="1"/>
      <name val="宋体"/>
      <charset val="134"/>
      <scheme val="minor"/>
    </font>
    <font>
      <b/>
      <sz val="11"/>
      <name val="等线"/>
      <charset val="134"/>
    </font>
    <font>
      <b/>
      <sz val="9"/>
      <name val="等线"/>
      <charset val="134"/>
    </font>
    <font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1D9D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40D644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vertical="center" wrapText="1"/>
    </xf>
    <xf numFmtId="178" fontId="4" fillId="2" borderId="1" xfId="0" applyNumberFormat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vertical="center" wrapText="1"/>
    </xf>
    <xf numFmtId="176" fontId="4" fillId="3" borderId="1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vertical="center" wrapText="1"/>
    </xf>
    <xf numFmtId="0" fontId="6" fillId="4" borderId="6" xfId="0" applyFont="1" applyFill="1" applyBorder="1" applyAlignment="1">
      <alignment horizontal="center" vertical="center" wrapText="1"/>
    </xf>
    <xf numFmtId="176" fontId="6" fillId="4" borderId="6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176" fontId="6" fillId="4" borderId="7" xfId="0" applyNumberFormat="1" applyFont="1" applyFill="1" applyBorder="1" applyAlignment="1">
      <alignment horizontal="center" vertical="center" wrapText="1"/>
    </xf>
    <xf numFmtId="176" fontId="6" fillId="3" borderId="6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176" fontId="6" fillId="4" borderId="1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8" fontId="4" fillId="5" borderId="1" xfId="0" applyNumberFormat="1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178" fontId="1" fillId="0" borderId="0" xfId="0" applyNumberFormat="1" applyFont="1" applyFill="1" applyAlignment="1">
      <alignment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vertical="center" wrapText="1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 wrapText="1"/>
    </xf>
    <xf numFmtId="176" fontId="4" fillId="6" borderId="1" xfId="0" applyNumberFormat="1" applyFont="1" applyFill="1" applyBorder="1" applyAlignment="1">
      <alignment vertical="center" wrapText="1"/>
    </xf>
    <xf numFmtId="178" fontId="4" fillId="6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178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176" fontId="4" fillId="6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177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176" fontId="6" fillId="0" borderId="6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177" fontId="4" fillId="6" borderId="1" xfId="0" applyNumberFormat="1" applyFont="1" applyFill="1" applyBorder="1" applyAlignment="1">
      <alignment horizontal="center" vertical="center" wrapText="1"/>
    </xf>
    <xf numFmtId="178" fontId="4" fillId="6" borderId="8" xfId="0" applyNumberFormat="1" applyFont="1" applyFill="1" applyBorder="1" applyAlignment="1">
      <alignment horizontal="center" vertical="center" wrapText="1"/>
    </xf>
    <xf numFmtId="178" fontId="4" fillId="6" borderId="5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9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vertical="center"/>
    </xf>
    <xf numFmtId="49" fontId="5" fillId="6" borderId="1" xfId="0" applyNumberFormat="1" applyFont="1" applyFill="1" applyBorder="1" applyAlignment="1">
      <alignment vertical="center" wrapText="1"/>
    </xf>
    <xf numFmtId="176" fontId="1" fillId="6" borderId="1" xfId="0" applyNumberFormat="1" applyFont="1" applyFill="1" applyBorder="1" applyAlignment="1">
      <alignment vertical="center"/>
    </xf>
    <xf numFmtId="178" fontId="1" fillId="6" borderId="1" xfId="0" applyNumberFormat="1" applyFont="1" applyFill="1" applyBorder="1" applyAlignment="1">
      <alignment vertical="center"/>
    </xf>
    <xf numFmtId="176" fontId="10" fillId="6" borderId="1" xfId="0" applyNumberFormat="1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178" fontId="13" fillId="0" borderId="0" xfId="0" applyNumberFormat="1" applyFont="1" applyFill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178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8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178" fontId="13" fillId="0" borderId="0" xfId="0" applyNumberFormat="1" applyFont="1" applyFill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4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8" fontId="4" fillId="5" borderId="4" xfId="0" applyNumberFormat="1" applyFont="1" applyFill="1" applyBorder="1" applyAlignment="1">
      <alignment horizontal="center" vertical="center" wrapText="1"/>
    </xf>
    <xf numFmtId="178" fontId="4" fillId="5" borderId="8" xfId="0" applyNumberFormat="1" applyFont="1" applyFill="1" applyBorder="1" applyAlignment="1">
      <alignment horizontal="center" vertical="center" wrapText="1"/>
    </xf>
    <xf numFmtId="178" fontId="4" fillId="5" borderId="5" xfId="0" applyNumberFormat="1" applyFont="1" applyFill="1" applyBorder="1" applyAlignment="1">
      <alignment horizontal="center" vertical="center" wrapText="1"/>
    </xf>
    <xf numFmtId="177" fontId="4" fillId="3" borderId="4" xfId="0" applyNumberFormat="1" applyFont="1" applyFill="1" applyBorder="1" applyAlignment="1">
      <alignment horizontal="left" vertical="center" wrapText="1"/>
    </xf>
    <xf numFmtId="177" fontId="4" fillId="3" borderId="5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zoomScale="85" zoomScaleNormal="85" workbookViewId="0">
      <selection activeCell="M7" sqref="M7"/>
    </sheetView>
  </sheetViews>
  <sheetFormatPr defaultColWidth="9" defaultRowHeight="14.4" x14ac:dyDescent="0.25"/>
  <cols>
    <col min="1" max="1" width="5.21875" style="73" customWidth="1"/>
    <col min="2" max="2" width="32" style="73" customWidth="1"/>
    <col min="3" max="3" width="18.109375" style="74" customWidth="1"/>
    <col min="4" max="4" width="30.21875" style="75" customWidth="1"/>
    <col min="5" max="6" width="9" style="72"/>
    <col min="7" max="7" width="39.77734375" style="75" customWidth="1"/>
    <col min="8" max="16384" width="9" style="72"/>
  </cols>
  <sheetData>
    <row r="1" spans="1:7" s="70" customFormat="1" ht="55.5" customHeight="1" x14ac:dyDescent="0.25">
      <c r="A1" s="86" t="s">
        <v>0</v>
      </c>
      <c r="B1" s="86"/>
      <c r="C1" s="86"/>
      <c r="D1" s="86"/>
      <c r="G1" s="76"/>
    </row>
    <row r="2" spans="1:7" s="71" customFormat="1" ht="35.25" customHeight="1" x14ac:dyDescent="0.25">
      <c r="A2" s="77" t="s">
        <v>1</v>
      </c>
      <c r="B2" s="77" t="s">
        <v>2</v>
      </c>
      <c r="C2" s="78" t="s">
        <v>3</v>
      </c>
      <c r="D2" s="79" t="s">
        <v>4</v>
      </c>
      <c r="G2" s="80"/>
    </row>
    <row r="3" spans="1:7" ht="35.25" customHeight="1" x14ac:dyDescent="0.25">
      <c r="A3" s="81">
        <v>1</v>
      </c>
      <c r="B3" s="81" t="s">
        <v>5</v>
      </c>
      <c r="C3" s="82">
        <f>'1.装饰部分'!F94</f>
        <v>0</v>
      </c>
      <c r="D3" s="83"/>
    </row>
    <row r="4" spans="1:7" ht="35.25" customHeight="1" x14ac:dyDescent="0.25">
      <c r="A4" s="81">
        <v>2</v>
      </c>
      <c r="B4" s="81" t="s">
        <v>6</v>
      </c>
      <c r="C4" s="82">
        <f>'2.强电工程'!F27</f>
        <v>0</v>
      </c>
      <c r="D4" s="83"/>
    </row>
    <row r="5" spans="1:7" ht="35.25" customHeight="1" x14ac:dyDescent="0.25">
      <c r="A5" s="81">
        <v>3</v>
      </c>
      <c r="B5" s="81" t="s">
        <v>7</v>
      </c>
      <c r="C5" s="82">
        <f>'3.核心筒公区装饰部分 28%工程量'!G42</f>
        <v>0</v>
      </c>
      <c r="D5" s="83"/>
    </row>
    <row r="6" spans="1:7" ht="35.25" customHeight="1" x14ac:dyDescent="0.25">
      <c r="A6" s="81">
        <v>4</v>
      </c>
      <c r="B6" s="81" t="s">
        <v>8</v>
      </c>
      <c r="C6" s="82">
        <f>'4.核心筒公区水电安装工程28%工程量'!G41</f>
        <v>0</v>
      </c>
      <c r="D6" s="83"/>
    </row>
    <row r="7" spans="1:7" ht="35.25" customHeight="1" x14ac:dyDescent="0.25">
      <c r="A7" s="81">
        <v>5</v>
      </c>
      <c r="B7" s="81" t="s">
        <v>9</v>
      </c>
      <c r="C7" s="82">
        <f>SUM(C3:C6)</f>
        <v>0</v>
      </c>
      <c r="D7" s="83"/>
      <c r="G7" s="84"/>
    </row>
    <row r="8" spans="1:7" ht="35.25" customHeight="1" x14ac:dyDescent="0.25">
      <c r="A8" s="81">
        <v>6</v>
      </c>
      <c r="B8" s="81" t="s">
        <v>10</v>
      </c>
      <c r="C8" s="82">
        <f>C7*0.09</f>
        <v>0</v>
      </c>
      <c r="D8" s="85" t="s">
        <v>11</v>
      </c>
    </row>
    <row r="9" spans="1:7" ht="35.25" customHeight="1" x14ac:dyDescent="0.25">
      <c r="A9" s="81">
        <v>7</v>
      </c>
      <c r="B9" s="81" t="s">
        <v>12</v>
      </c>
      <c r="C9" s="82">
        <f>C8+C7</f>
        <v>0</v>
      </c>
      <c r="D9" s="83"/>
    </row>
  </sheetData>
  <mergeCells count="1">
    <mergeCell ref="A1:D1"/>
  </mergeCells>
  <phoneticPr fontId="16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topLeftCell="A91" zoomScale="115" zoomScaleNormal="115" workbookViewId="0">
      <selection activeCell="J10" sqref="J10"/>
    </sheetView>
  </sheetViews>
  <sheetFormatPr defaultColWidth="9" defaultRowHeight="13.8" x14ac:dyDescent="0.25"/>
  <cols>
    <col min="1" max="1" width="4.6640625" style="1" customWidth="1"/>
    <col min="2" max="2" width="40.109375" style="1" customWidth="1"/>
    <col min="3" max="3" width="4.44140625" style="1" customWidth="1"/>
    <col min="4" max="4" width="7.21875" style="32" customWidth="1"/>
    <col min="5" max="5" width="8.44140625" style="33" customWidth="1"/>
    <col min="6" max="6" width="11" style="32" customWidth="1"/>
    <col min="7" max="7" width="8.21875" style="32" customWidth="1"/>
    <col min="8" max="8" width="13.33203125" style="1" customWidth="1"/>
    <col min="9" max="16384" width="9" style="1"/>
  </cols>
  <sheetData>
    <row r="1" spans="1:8" x14ac:dyDescent="0.25">
      <c r="A1" s="89" t="s">
        <v>1</v>
      </c>
      <c r="B1" s="89" t="s">
        <v>13</v>
      </c>
      <c r="C1" s="89" t="s">
        <v>14</v>
      </c>
      <c r="D1" s="87"/>
      <c r="E1" s="88"/>
      <c r="F1" s="88"/>
      <c r="G1" s="34"/>
    </row>
    <row r="2" spans="1:8" x14ac:dyDescent="0.25">
      <c r="A2" s="89"/>
      <c r="B2" s="89"/>
      <c r="C2" s="89"/>
      <c r="D2" s="35" t="s">
        <v>15</v>
      </c>
      <c r="E2" s="34" t="s">
        <v>16</v>
      </c>
      <c r="F2" s="2" t="s">
        <v>17</v>
      </c>
      <c r="G2" s="2" t="s">
        <v>4</v>
      </c>
    </row>
    <row r="3" spans="1:8" x14ac:dyDescent="0.25">
      <c r="A3" s="3" t="s">
        <v>18</v>
      </c>
      <c r="B3" s="4" t="s">
        <v>19</v>
      </c>
      <c r="C3" s="5"/>
      <c r="D3" s="6"/>
      <c r="E3" s="7"/>
      <c r="F3" s="8"/>
      <c r="G3" s="8"/>
    </row>
    <row r="4" spans="1:8" x14ac:dyDescent="0.25">
      <c r="A4" s="38" t="s">
        <v>20</v>
      </c>
      <c r="B4" s="37" t="s">
        <v>21</v>
      </c>
      <c r="C4" s="38"/>
      <c r="D4" s="39"/>
      <c r="E4" s="40"/>
      <c r="F4" s="39">
        <f>SUM(F5:F19)</f>
        <v>0</v>
      </c>
      <c r="G4" s="39"/>
    </row>
    <row r="5" spans="1:8" ht="43.2" x14ac:dyDescent="0.25">
      <c r="A5" s="41" t="s">
        <v>22</v>
      </c>
      <c r="B5" s="42" t="s">
        <v>23</v>
      </c>
      <c r="C5" s="41" t="s">
        <v>24</v>
      </c>
      <c r="D5" s="20">
        <v>120</v>
      </c>
      <c r="E5" s="43"/>
      <c r="F5" s="20">
        <f>E5*D5</f>
        <v>0</v>
      </c>
      <c r="G5" s="20"/>
    </row>
    <row r="6" spans="1:8" s="31" customFormat="1" ht="43.2" x14ac:dyDescent="0.25">
      <c r="A6" s="41" t="s">
        <v>25</v>
      </c>
      <c r="B6" s="42" t="s">
        <v>26</v>
      </c>
      <c r="C6" s="41" t="s">
        <v>24</v>
      </c>
      <c r="D6" s="20">
        <v>58</v>
      </c>
      <c r="E6" s="43"/>
      <c r="F6" s="20">
        <f t="shared" ref="F6:F19" si="0">E6*D6</f>
        <v>0</v>
      </c>
      <c r="G6" s="20"/>
      <c r="H6" s="1"/>
    </row>
    <row r="7" spans="1:8" ht="32.4" x14ac:dyDescent="0.25">
      <c r="A7" s="41" t="s">
        <v>27</v>
      </c>
      <c r="B7" s="44" t="s">
        <v>28</v>
      </c>
      <c r="C7" s="41" t="s">
        <v>24</v>
      </c>
      <c r="D7" s="20">
        <v>64</v>
      </c>
      <c r="E7" s="43"/>
      <c r="F7" s="20">
        <f t="shared" si="0"/>
        <v>0</v>
      </c>
      <c r="G7" s="20"/>
    </row>
    <row r="8" spans="1:8" ht="32.4" x14ac:dyDescent="0.25">
      <c r="A8" s="41" t="s">
        <v>29</v>
      </c>
      <c r="B8" s="42" t="s">
        <v>30</v>
      </c>
      <c r="C8" s="41" t="s">
        <v>31</v>
      </c>
      <c r="D8" s="20">
        <v>9.5</v>
      </c>
      <c r="E8" s="43"/>
      <c r="F8" s="20">
        <f t="shared" si="0"/>
        <v>0</v>
      </c>
      <c r="G8" s="20"/>
    </row>
    <row r="9" spans="1:8" ht="75.599999999999994" x14ac:dyDescent="0.25">
      <c r="A9" s="41" t="s">
        <v>32</v>
      </c>
      <c r="B9" s="44" t="s">
        <v>33</v>
      </c>
      <c r="C9" s="41" t="s">
        <v>24</v>
      </c>
      <c r="D9" s="20">
        <v>110</v>
      </c>
      <c r="E9" s="43"/>
      <c r="F9" s="20">
        <f t="shared" si="0"/>
        <v>0</v>
      </c>
      <c r="G9" s="20"/>
    </row>
    <row r="10" spans="1:8" ht="75.599999999999994" x14ac:dyDescent="0.25">
      <c r="A10" s="41" t="s">
        <v>34</v>
      </c>
      <c r="B10" s="44" t="s">
        <v>35</v>
      </c>
      <c r="C10" s="41" t="s">
        <v>24</v>
      </c>
      <c r="D10" s="20">
        <v>64</v>
      </c>
      <c r="E10" s="43"/>
      <c r="F10" s="20">
        <f t="shared" si="0"/>
        <v>0</v>
      </c>
      <c r="G10" s="20"/>
    </row>
    <row r="11" spans="1:8" ht="32.4" x14ac:dyDescent="0.25">
      <c r="A11" s="41" t="s">
        <v>36</v>
      </c>
      <c r="B11" s="42" t="s">
        <v>37</v>
      </c>
      <c r="C11" s="41" t="s">
        <v>31</v>
      </c>
      <c r="D11" s="20">
        <v>50</v>
      </c>
      <c r="E11" s="43"/>
      <c r="F11" s="20">
        <f t="shared" si="0"/>
        <v>0</v>
      </c>
      <c r="G11" s="20"/>
    </row>
    <row r="12" spans="1:8" s="31" customFormat="1" ht="43.2" x14ac:dyDescent="0.25">
      <c r="A12" s="41" t="s">
        <v>38</v>
      </c>
      <c r="B12" s="44" t="s">
        <v>39</v>
      </c>
      <c r="C12" s="41" t="s">
        <v>24</v>
      </c>
      <c r="D12" s="20">
        <v>24.5</v>
      </c>
      <c r="E12" s="43"/>
      <c r="F12" s="20">
        <f t="shared" si="0"/>
        <v>0</v>
      </c>
      <c r="G12" s="20"/>
    </row>
    <row r="13" spans="1:8" s="31" customFormat="1" ht="54" x14ac:dyDescent="0.25">
      <c r="A13" s="41" t="s">
        <v>40</v>
      </c>
      <c r="B13" s="44" t="s">
        <v>41</v>
      </c>
      <c r="C13" s="41" t="s">
        <v>24</v>
      </c>
      <c r="D13" s="20">
        <v>10.1</v>
      </c>
      <c r="E13" s="43"/>
      <c r="F13" s="20">
        <f t="shared" si="0"/>
        <v>0</v>
      </c>
      <c r="G13" s="20"/>
    </row>
    <row r="14" spans="1:8" s="31" customFormat="1" ht="54" x14ac:dyDescent="0.25">
      <c r="A14" s="41" t="s">
        <v>42</v>
      </c>
      <c r="B14" s="42" t="s">
        <v>43</v>
      </c>
      <c r="C14" s="41" t="s">
        <v>24</v>
      </c>
      <c r="D14" s="20">
        <v>14.6</v>
      </c>
      <c r="E14" s="43"/>
      <c r="F14" s="20">
        <f t="shared" si="0"/>
        <v>0</v>
      </c>
      <c r="G14" s="20"/>
      <c r="H14" s="1"/>
    </row>
    <row r="15" spans="1:8" s="31" customFormat="1" ht="54" x14ac:dyDescent="0.25">
      <c r="A15" s="41" t="s">
        <v>44</v>
      </c>
      <c r="B15" s="44" t="s">
        <v>45</v>
      </c>
      <c r="C15" s="41" t="s">
        <v>24</v>
      </c>
      <c r="D15" s="20">
        <v>19.899999999999999</v>
      </c>
      <c r="E15" s="43"/>
      <c r="F15" s="20">
        <f t="shared" si="0"/>
        <v>0</v>
      </c>
      <c r="G15" s="20"/>
      <c r="H15" s="1"/>
    </row>
    <row r="16" spans="1:8" ht="32.4" x14ac:dyDescent="0.25">
      <c r="A16" s="41" t="s">
        <v>46</v>
      </c>
      <c r="B16" s="42" t="s">
        <v>47</v>
      </c>
      <c r="C16" s="41" t="s">
        <v>31</v>
      </c>
      <c r="D16" s="20">
        <v>6</v>
      </c>
      <c r="E16" s="43"/>
      <c r="F16" s="20">
        <f t="shared" si="0"/>
        <v>0</v>
      </c>
      <c r="G16" s="20"/>
    </row>
    <row r="17" spans="1:8" ht="43.2" x14ac:dyDescent="0.25">
      <c r="A17" s="41" t="s">
        <v>48</v>
      </c>
      <c r="B17" s="44" t="s">
        <v>49</v>
      </c>
      <c r="C17" s="41" t="s">
        <v>50</v>
      </c>
      <c r="D17" s="20">
        <v>2.9</v>
      </c>
      <c r="E17" s="43"/>
      <c r="F17" s="20">
        <f t="shared" si="0"/>
        <v>0</v>
      </c>
      <c r="G17" s="20"/>
    </row>
    <row r="18" spans="1:8" ht="32.4" x14ac:dyDescent="0.25">
      <c r="A18" s="41" t="s">
        <v>51</v>
      </c>
      <c r="B18" s="44" t="s">
        <v>52</v>
      </c>
      <c r="C18" s="41" t="s">
        <v>24</v>
      </c>
      <c r="D18" s="20">
        <f>3.2*3</f>
        <v>9.6000000000000014</v>
      </c>
      <c r="E18" s="43"/>
      <c r="F18" s="20">
        <f t="shared" si="0"/>
        <v>0</v>
      </c>
      <c r="G18" s="20"/>
    </row>
    <row r="19" spans="1:8" ht="32.4" x14ac:dyDescent="0.25">
      <c r="A19" s="41" t="s">
        <v>53</v>
      </c>
      <c r="B19" s="42" t="s">
        <v>54</v>
      </c>
      <c r="C19" s="41" t="s">
        <v>31</v>
      </c>
      <c r="D19" s="20">
        <v>38</v>
      </c>
      <c r="E19" s="43"/>
      <c r="F19" s="20">
        <f t="shared" si="0"/>
        <v>0</v>
      </c>
      <c r="G19" s="20"/>
    </row>
    <row r="20" spans="1:8" x14ac:dyDescent="0.25">
      <c r="A20" s="38" t="s">
        <v>55</v>
      </c>
      <c r="B20" s="37" t="s">
        <v>56</v>
      </c>
      <c r="C20" s="38"/>
      <c r="D20" s="39"/>
      <c r="E20" s="40"/>
      <c r="F20" s="39">
        <f>SUM(F21:F31)</f>
        <v>0</v>
      </c>
      <c r="G20" s="39"/>
    </row>
    <row r="21" spans="1:8" ht="43.2" x14ac:dyDescent="0.25">
      <c r="A21" s="63">
        <v>1</v>
      </c>
      <c r="B21" s="42" t="s">
        <v>57</v>
      </c>
      <c r="C21" s="41" t="s">
        <v>24</v>
      </c>
      <c r="D21" s="20">
        <v>25.1</v>
      </c>
      <c r="E21" s="43"/>
      <c r="F21" s="20">
        <f t="shared" ref="F21:F31" si="1">E21*D21</f>
        <v>0</v>
      </c>
      <c r="G21" s="20"/>
    </row>
    <row r="22" spans="1:8" ht="32.4" x14ac:dyDescent="0.25">
      <c r="A22" s="63">
        <v>2</v>
      </c>
      <c r="B22" s="44" t="s">
        <v>28</v>
      </c>
      <c r="C22" s="41" t="s">
        <v>24</v>
      </c>
      <c r="D22" s="20">
        <v>25.1</v>
      </c>
      <c r="E22" s="43"/>
      <c r="F22" s="20">
        <f t="shared" si="1"/>
        <v>0</v>
      </c>
      <c r="G22" s="20"/>
    </row>
    <row r="23" spans="1:8" ht="32.4" x14ac:dyDescent="0.25">
      <c r="A23" s="63">
        <v>3</v>
      </c>
      <c r="B23" s="42" t="s">
        <v>30</v>
      </c>
      <c r="C23" s="41" t="s">
        <v>31</v>
      </c>
      <c r="D23" s="20">
        <v>4.68</v>
      </c>
      <c r="E23" s="43"/>
      <c r="F23" s="20">
        <f t="shared" si="1"/>
        <v>0</v>
      </c>
      <c r="G23" s="20"/>
    </row>
    <row r="24" spans="1:8" ht="75.599999999999994" x14ac:dyDescent="0.25">
      <c r="A24" s="63">
        <v>4</v>
      </c>
      <c r="B24" s="44" t="s">
        <v>33</v>
      </c>
      <c r="C24" s="41" t="s">
        <v>24</v>
      </c>
      <c r="D24" s="20">
        <v>29.7</v>
      </c>
      <c r="E24" s="43"/>
      <c r="F24" s="20">
        <f t="shared" si="1"/>
        <v>0</v>
      </c>
      <c r="G24" s="20"/>
    </row>
    <row r="25" spans="1:8" ht="75.599999999999994" x14ac:dyDescent="0.25">
      <c r="A25" s="63">
        <v>5</v>
      </c>
      <c r="B25" s="44" t="s">
        <v>35</v>
      </c>
      <c r="C25" s="41" t="s">
        <v>24</v>
      </c>
      <c r="D25" s="20">
        <v>35.1</v>
      </c>
      <c r="E25" s="43"/>
      <c r="F25" s="20">
        <f t="shared" si="1"/>
        <v>0</v>
      </c>
      <c r="G25" s="20"/>
    </row>
    <row r="26" spans="1:8" ht="32.4" x14ac:dyDescent="0.25">
      <c r="A26" s="63">
        <v>6</v>
      </c>
      <c r="B26" s="42" t="s">
        <v>54</v>
      </c>
      <c r="C26" s="41" t="s">
        <v>31</v>
      </c>
      <c r="D26" s="20">
        <v>16</v>
      </c>
      <c r="E26" s="43"/>
      <c r="F26" s="20">
        <f t="shared" si="1"/>
        <v>0</v>
      </c>
      <c r="G26" s="20"/>
    </row>
    <row r="27" spans="1:8" ht="32.4" x14ac:dyDescent="0.25">
      <c r="A27" s="63">
        <v>7</v>
      </c>
      <c r="B27" s="42" t="s">
        <v>37</v>
      </c>
      <c r="C27" s="41" t="s">
        <v>31</v>
      </c>
      <c r="D27" s="20">
        <v>8.6</v>
      </c>
      <c r="E27" s="43"/>
      <c r="F27" s="20">
        <f t="shared" si="1"/>
        <v>0</v>
      </c>
      <c r="G27" s="20"/>
    </row>
    <row r="28" spans="1:8" s="31" customFormat="1" ht="43.2" x14ac:dyDescent="0.25">
      <c r="A28" s="63">
        <v>8</v>
      </c>
      <c r="B28" s="44" t="s">
        <v>39</v>
      </c>
      <c r="C28" s="41" t="s">
        <v>24</v>
      </c>
      <c r="D28" s="20">
        <v>13.6</v>
      </c>
      <c r="E28" s="43"/>
      <c r="F28" s="20">
        <f t="shared" si="1"/>
        <v>0</v>
      </c>
      <c r="G28" s="20"/>
    </row>
    <row r="29" spans="1:8" s="31" customFormat="1" ht="54" x14ac:dyDescent="0.25">
      <c r="A29" s="63">
        <v>9</v>
      </c>
      <c r="B29" s="44" t="s">
        <v>45</v>
      </c>
      <c r="C29" s="41" t="s">
        <v>24</v>
      </c>
      <c r="D29" s="20">
        <v>11.5</v>
      </c>
      <c r="E29" s="43"/>
      <c r="F29" s="20">
        <f t="shared" si="1"/>
        <v>0</v>
      </c>
      <c r="G29" s="20"/>
      <c r="H29" s="1"/>
    </row>
    <row r="30" spans="1:8" s="31" customFormat="1" ht="32.4" x14ac:dyDescent="0.25">
      <c r="A30" s="63">
        <v>10</v>
      </c>
      <c r="B30" s="44" t="s">
        <v>58</v>
      </c>
      <c r="C30" s="41" t="s">
        <v>24</v>
      </c>
      <c r="D30" s="20">
        <v>2.2000000000000002</v>
      </c>
      <c r="E30" s="43"/>
      <c r="F30" s="20">
        <f t="shared" si="1"/>
        <v>0</v>
      </c>
      <c r="G30" s="20"/>
      <c r="H30" s="1"/>
    </row>
    <row r="31" spans="1:8" ht="32.4" x14ac:dyDescent="0.25">
      <c r="A31" s="63">
        <v>11</v>
      </c>
      <c r="B31" s="42" t="s">
        <v>59</v>
      </c>
      <c r="C31" s="41" t="s">
        <v>31</v>
      </c>
      <c r="D31" s="20">
        <v>3.2</v>
      </c>
      <c r="E31" s="43"/>
      <c r="F31" s="20">
        <f t="shared" si="1"/>
        <v>0</v>
      </c>
      <c r="G31" s="20"/>
    </row>
    <row r="32" spans="1:8" x14ac:dyDescent="0.25">
      <c r="A32" s="38" t="s">
        <v>60</v>
      </c>
      <c r="B32" s="37" t="s">
        <v>61</v>
      </c>
      <c r="C32" s="38"/>
      <c r="D32" s="39"/>
      <c r="E32" s="40"/>
      <c r="F32" s="39">
        <f>SUM(F33:F37)</f>
        <v>0</v>
      </c>
      <c r="G32" s="39"/>
    </row>
    <row r="33" spans="1:7" ht="43.2" x14ac:dyDescent="0.25">
      <c r="A33" s="63">
        <v>1</v>
      </c>
      <c r="B33" s="42" t="s">
        <v>57</v>
      </c>
      <c r="C33" s="41" t="s">
        <v>24</v>
      </c>
      <c r="D33" s="20">
        <v>15</v>
      </c>
      <c r="E33" s="43"/>
      <c r="F33" s="20">
        <f>E33*D33</f>
        <v>0</v>
      </c>
      <c r="G33" s="20"/>
    </row>
    <row r="34" spans="1:7" ht="32.4" x14ac:dyDescent="0.25">
      <c r="A34" s="63">
        <v>2</v>
      </c>
      <c r="B34" s="64" t="s">
        <v>62</v>
      </c>
      <c r="C34" s="41" t="s">
        <v>24</v>
      </c>
      <c r="D34" s="20">
        <v>15</v>
      </c>
      <c r="E34" s="43"/>
      <c r="F34" s="20">
        <f>E34*D34</f>
        <v>0</v>
      </c>
      <c r="G34" s="20"/>
    </row>
    <row r="35" spans="1:7" ht="75.599999999999994" x14ac:dyDescent="0.25">
      <c r="A35" s="63">
        <v>3</v>
      </c>
      <c r="B35" s="44" t="s">
        <v>33</v>
      </c>
      <c r="C35" s="41" t="s">
        <v>24</v>
      </c>
      <c r="D35" s="20">
        <v>39</v>
      </c>
      <c r="E35" s="43"/>
      <c r="F35" s="20">
        <f>E35*D35</f>
        <v>0</v>
      </c>
      <c r="G35" s="20"/>
    </row>
    <row r="36" spans="1:7" ht="75.599999999999994" x14ac:dyDescent="0.25">
      <c r="A36" s="63">
        <v>4</v>
      </c>
      <c r="B36" s="44" t="s">
        <v>35</v>
      </c>
      <c r="C36" s="41" t="s">
        <v>24</v>
      </c>
      <c r="D36" s="20">
        <v>15</v>
      </c>
      <c r="E36" s="43"/>
      <c r="F36" s="20">
        <f>E36*D36</f>
        <v>0</v>
      </c>
      <c r="G36" s="20"/>
    </row>
    <row r="37" spans="1:7" ht="32.4" x14ac:dyDescent="0.25">
      <c r="A37" s="63">
        <v>5</v>
      </c>
      <c r="B37" s="42" t="s">
        <v>54</v>
      </c>
      <c r="C37" s="41" t="s">
        <v>31</v>
      </c>
      <c r="D37" s="20">
        <v>13</v>
      </c>
      <c r="E37" s="43"/>
      <c r="F37" s="20">
        <f>E37*D37</f>
        <v>0</v>
      </c>
      <c r="G37" s="20"/>
    </row>
    <row r="38" spans="1:7" x14ac:dyDescent="0.25">
      <c r="A38" s="38" t="s">
        <v>63</v>
      </c>
      <c r="B38" s="37" t="s">
        <v>64</v>
      </c>
      <c r="C38" s="38"/>
      <c r="D38" s="39"/>
      <c r="E38" s="40"/>
      <c r="F38" s="39">
        <f>SUM(F39:F44)</f>
        <v>0</v>
      </c>
      <c r="G38" s="39"/>
    </row>
    <row r="39" spans="1:7" ht="43.2" x14ac:dyDescent="0.25">
      <c r="A39" s="41" t="s">
        <v>22</v>
      </c>
      <c r="B39" s="42" t="s">
        <v>57</v>
      </c>
      <c r="C39" s="41" t="s">
        <v>24</v>
      </c>
      <c r="D39" s="20">
        <v>19.5</v>
      </c>
      <c r="E39" s="43"/>
      <c r="F39" s="20">
        <f t="shared" ref="F39:F44" si="2">E39*D39</f>
        <v>0</v>
      </c>
      <c r="G39" s="20"/>
    </row>
    <row r="40" spans="1:7" ht="32.4" x14ac:dyDescent="0.25">
      <c r="A40" s="41" t="s">
        <v>25</v>
      </c>
      <c r="B40" s="64" t="s">
        <v>62</v>
      </c>
      <c r="C40" s="41" t="s">
        <v>24</v>
      </c>
      <c r="D40" s="20">
        <v>19.5</v>
      </c>
      <c r="E40" s="43"/>
      <c r="F40" s="20">
        <f t="shared" si="2"/>
        <v>0</v>
      </c>
      <c r="G40" s="20"/>
    </row>
    <row r="41" spans="1:7" ht="32.4" x14ac:dyDescent="0.25">
      <c r="A41" s="41" t="s">
        <v>27</v>
      </c>
      <c r="B41" s="42" t="s">
        <v>30</v>
      </c>
      <c r="C41" s="41" t="s">
        <v>31</v>
      </c>
      <c r="D41" s="20">
        <v>3.25</v>
      </c>
      <c r="E41" s="43"/>
      <c r="F41" s="20">
        <f t="shared" si="2"/>
        <v>0</v>
      </c>
      <c r="G41" s="20"/>
    </row>
    <row r="42" spans="1:7" ht="75.599999999999994" x14ac:dyDescent="0.25">
      <c r="A42" s="41" t="s">
        <v>29</v>
      </c>
      <c r="B42" s="44" t="s">
        <v>33</v>
      </c>
      <c r="C42" s="41" t="s">
        <v>24</v>
      </c>
      <c r="D42" s="20">
        <v>30.2</v>
      </c>
      <c r="E42" s="43"/>
      <c r="F42" s="20">
        <f t="shared" si="2"/>
        <v>0</v>
      </c>
      <c r="G42" s="20"/>
    </row>
    <row r="43" spans="1:7" ht="75.599999999999994" x14ac:dyDescent="0.25">
      <c r="A43" s="41" t="s">
        <v>32</v>
      </c>
      <c r="B43" s="44" t="s">
        <v>35</v>
      </c>
      <c r="C43" s="41" t="s">
        <v>24</v>
      </c>
      <c r="D43" s="20">
        <v>19.5</v>
      </c>
      <c r="E43" s="43"/>
      <c r="F43" s="20">
        <f t="shared" si="2"/>
        <v>0</v>
      </c>
      <c r="G43" s="20"/>
    </row>
    <row r="44" spans="1:7" ht="32.4" x14ac:dyDescent="0.25">
      <c r="A44" s="41" t="s">
        <v>34</v>
      </c>
      <c r="B44" s="42" t="s">
        <v>54</v>
      </c>
      <c r="C44" s="41" t="s">
        <v>31</v>
      </c>
      <c r="D44" s="20">
        <v>14.5</v>
      </c>
      <c r="E44" s="43"/>
      <c r="F44" s="20">
        <f t="shared" si="2"/>
        <v>0</v>
      </c>
      <c r="G44" s="20"/>
    </row>
    <row r="45" spans="1:7" x14ac:dyDescent="0.25">
      <c r="A45" s="38" t="s">
        <v>65</v>
      </c>
      <c r="B45" s="37" t="s">
        <v>66</v>
      </c>
      <c r="C45" s="38"/>
      <c r="D45" s="39"/>
      <c r="E45" s="40"/>
      <c r="F45" s="39">
        <f>SUM(F46:F51)</f>
        <v>0</v>
      </c>
      <c r="G45" s="39"/>
    </row>
    <row r="46" spans="1:7" ht="43.2" x14ac:dyDescent="0.25">
      <c r="A46" s="41" t="s">
        <v>22</v>
      </c>
      <c r="B46" s="42" t="s">
        <v>23</v>
      </c>
      <c r="C46" s="41" t="s">
        <v>24</v>
      </c>
      <c r="D46" s="20">
        <v>14.5</v>
      </c>
      <c r="E46" s="43"/>
      <c r="F46" s="20">
        <f t="shared" ref="F46:F51" si="3">E46*D46</f>
        <v>0</v>
      </c>
      <c r="G46" s="20"/>
    </row>
    <row r="47" spans="1:7" ht="32.4" x14ac:dyDescent="0.25">
      <c r="A47" s="41" t="s">
        <v>25</v>
      </c>
      <c r="B47" s="64" t="s">
        <v>62</v>
      </c>
      <c r="C47" s="41" t="s">
        <v>24</v>
      </c>
      <c r="D47" s="20">
        <v>14.5</v>
      </c>
      <c r="E47" s="43"/>
      <c r="F47" s="20">
        <f t="shared" si="3"/>
        <v>0</v>
      </c>
      <c r="G47" s="20"/>
    </row>
    <row r="48" spans="1:7" ht="32.4" x14ac:dyDescent="0.25">
      <c r="A48" s="41" t="s">
        <v>27</v>
      </c>
      <c r="B48" s="42" t="s">
        <v>30</v>
      </c>
      <c r="C48" s="41" t="s">
        <v>31</v>
      </c>
      <c r="D48" s="20">
        <v>2.93</v>
      </c>
      <c r="E48" s="43"/>
      <c r="F48" s="20">
        <f t="shared" si="3"/>
        <v>0</v>
      </c>
      <c r="G48" s="20"/>
    </row>
    <row r="49" spans="1:7" ht="75.599999999999994" x14ac:dyDescent="0.25">
      <c r="A49" s="41" t="s">
        <v>29</v>
      </c>
      <c r="B49" s="44" t="s">
        <v>33</v>
      </c>
      <c r="C49" s="41" t="s">
        <v>24</v>
      </c>
      <c r="D49" s="20">
        <v>36</v>
      </c>
      <c r="E49" s="43"/>
      <c r="F49" s="20">
        <f t="shared" si="3"/>
        <v>0</v>
      </c>
      <c r="G49" s="20"/>
    </row>
    <row r="50" spans="1:7" ht="75.599999999999994" x14ac:dyDescent="0.25">
      <c r="A50" s="41" t="s">
        <v>32</v>
      </c>
      <c r="B50" s="44" t="s">
        <v>35</v>
      </c>
      <c r="C50" s="41" t="s">
        <v>24</v>
      </c>
      <c r="D50" s="20">
        <v>14.5</v>
      </c>
      <c r="E50" s="43"/>
      <c r="F50" s="20">
        <f t="shared" si="3"/>
        <v>0</v>
      </c>
      <c r="G50" s="20"/>
    </row>
    <row r="51" spans="1:7" ht="32.4" x14ac:dyDescent="0.25">
      <c r="A51" s="41" t="s">
        <v>34</v>
      </c>
      <c r="B51" s="42" t="s">
        <v>54</v>
      </c>
      <c r="C51" s="41" t="s">
        <v>31</v>
      </c>
      <c r="D51" s="20">
        <v>13.5</v>
      </c>
      <c r="E51" s="43"/>
      <c r="F51" s="20">
        <f t="shared" si="3"/>
        <v>0</v>
      </c>
      <c r="G51" s="20"/>
    </row>
    <row r="52" spans="1:7" x14ac:dyDescent="0.25">
      <c r="A52" s="38" t="s">
        <v>67</v>
      </c>
      <c r="B52" s="37" t="s">
        <v>68</v>
      </c>
      <c r="C52" s="38"/>
      <c r="D52" s="39"/>
      <c r="E52" s="40"/>
      <c r="F52" s="39">
        <f>SUM(F53:F58)</f>
        <v>0</v>
      </c>
      <c r="G52" s="39"/>
    </row>
    <row r="53" spans="1:7" ht="43.2" x14ac:dyDescent="0.25">
      <c r="A53" s="41" t="s">
        <v>22</v>
      </c>
      <c r="B53" s="42" t="s">
        <v>23</v>
      </c>
      <c r="C53" s="41" t="s">
        <v>24</v>
      </c>
      <c r="D53" s="20">
        <v>11.9</v>
      </c>
      <c r="E53" s="43"/>
      <c r="F53" s="20">
        <f t="shared" ref="F53:F58" si="4">E53*D53</f>
        <v>0</v>
      </c>
      <c r="G53" s="20"/>
    </row>
    <row r="54" spans="1:7" ht="32.4" x14ac:dyDescent="0.25">
      <c r="A54" s="41" t="s">
        <v>25</v>
      </c>
      <c r="B54" s="64" t="s">
        <v>62</v>
      </c>
      <c r="C54" s="41" t="s">
        <v>24</v>
      </c>
      <c r="D54" s="20">
        <v>11.9</v>
      </c>
      <c r="E54" s="43"/>
      <c r="F54" s="20">
        <f t="shared" si="4"/>
        <v>0</v>
      </c>
      <c r="G54" s="20"/>
    </row>
    <row r="55" spans="1:7" ht="32.4" x14ac:dyDescent="0.25">
      <c r="A55" s="41" t="s">
        <v>27</v>
      </c>
      <c r="B55" s="42" t="s">
        <v>30</v>
      </c>
      <c r="C55" s="41" t="s">
        <v>31</v>
      </c>
      <c r="D55" s="20">
        <v>3.9</v>
      </c>
      <c r="E55" s="43"/>
      <c r="F55" s="20">
        <f t="shared" si="4"/>
        <v>0</v>
      </c>
      <c r="G55" s="20"/>
    </row>
    <row r="56" spans="1:7" ht="75.599999999999994" x14ac:dyDescent="0.25">
      <c r="A56" s="41" t="s">
        <v>29</v>
      </c>
      <c r="B56" s="44" t="s">
        <v>33</v>
      </c>
      <c r="C56" s="41" t="s">
        <v>24</v>
      </c>
      <c r="D56" s="20">
        <v>22.5</v>
      </c>
      <c r="E56" s="43"/>
      <c r="F56" s="20">
        <f t="shared" si="4"/>
        <v>0</v>
      </c>
      <c r="G56" s="20"/>
    </row>
    <row r="57" spans="1:7" ht="75.599999999999994" x14ac:dyDescent="0.25">
      <c r="A57" s="41" t="s">
        <v>32</v>
      </c>
      <c r="B57" s="44" t="s">
        <v>35</v>
      </c>
      <c r="C57" s="41" t="s">
        <v>24</v>
      </c>
      <c r="D57" s="20">
        <v>11.9</v>
      </c>
      <c r="E57" s="43"/>
      <c r="F57" s="20">
        <f t="shared" si="4"/>
        <v>0</v>
      </c>
      <c r="G57" s="20"/>
    </row>
    <row r="58" spans="1:7" ht="32.4" x14ac:dyDescent="0.25">
      <c r="A58" s="41" t="s">
        <v>34</v>
      </c>
      <c r="B58" s="42" t="s">
        <v>54</v>
      </c>
      <c r="C58" s="41" t="s">
        <v>31</v>
      </c>
      <c r="D58" s="20">
        <v>5</v>
      </c>
      <c r="E58" s="43"/>
      <c r="F58" s="20">
        <f t="shared" si="4"/>
        <v>0</v>
      </c>
      <c r="G58" s="20"/>
    </row>
    <row r="59" spans="1:7" x14ac:dyDescent="0.25">
      <c r="A59" s="38" t="s">
        <v>69</v>
      </c>
      <c r="B59" s="37" t="s">
        <v>70</v>
      </c>
      <c r="C59" s="38"/>
      <c r="D59" s="39"/>
      <c r="E59" s="40"/>
      <c r="F59" s="39">
        <f>SUM(F60:F64)</f>
        <v>0</v>
      </c>
      <c r="G59" s="39"/>
    </row>
    <row r="60" spans="1:7" ht="43.2" x14ac:dyDescent="0.25">
      <c r="A60" s="41" t="s">
        <v>22</v>
      </c>
      <c r="B60" s="42" t="s">
        <v>23</v>
      </c>
      <c r="C60" s="41" t="s">
        <v>24</v>
      </c>
      <c r="D60" s="20">
        <v>11.9</v>
      </c>
      <c r="E60" s="43"/>
      <c r="F60" s="20">
        <f>E60*D60</f>
        <v>0</v>
      </c>
      <c r="G60" s="20"/>
    </row>
    <row r="61" spans="1:7" ht="32.4" x14ac:dyDescent="0.25">
      <c r="A61" s="41" t="s">
        <v>25</v>
      </c>
      <c r="B61" s="64" t="s">
        <v>62</v>
      </c>
      <c r="C61" s="41" t="s">
        <v>24</v>
      </c>
      <c r="D61" s="20">
        <v>11.9</v>
      </c>
      <c r="E61" s="43"/>
      <c r="F61" s="20">
        <f>E61*D61</f>
        <v>0</v>
      </c>
      <c r="G61" s="20"/>
    </row>
    <row r="62" spans="1:7" ht="75.599999999999994" x14ac:dyDescent="0.25">
      <c r="A62" s="41" t="s">
        <v>27</v>
      </c>
      <c r="B62" s="44" t="s">
        <v>33</v>
      </c>
      <c r="C62" s="41" t="s">
        <v>24</v>
      </c>
      <c r="D62" s="20">
        <v>24.8</v>
      </c>
      <c r="E62" s="43"/>
      <c r="F62" s="20">
        <f>E62*D62</f>
        <v>0</v>
      </c>
      <c r="G62" s="20"/>
    </row>
    <row r="63" spans="1:7" ht="75.599999999999994" x14ac:dyDescent="0.25">
      <c r="A63" s="41" t="s">
        <v>29</v>
      </c>
      <c r="B63" s="44" t="s">
        <v>35</v>
      </c>
      <c r="C63" s="41" t="s">
        <v>24</v>
      </c>
      <c r="D63" s="20">
        <v>11.9</v>
      </c>
      <c r="E63" s="43"/>
      <c r="F63" s="20">
        <f>E63*D63</f>
        <v>0</v>
      </c>
      <c r="G63" s="20"/>
    </row>
    <row r="64" spans="1:7" ht="32.4" x14ac:dyDescent="0.25">
      <c r="A64" s="41" t="s">
        <v>32</v>
      </c>
      <c r="B64" s="42" t="s">
        <v>54</v>
      </c>
      <c r="C64" s="41" t="s">
        <v>31</v>
      </c>
      <c r="D64" s="20">
        <v>7.3</v>
      </c>
      <c r="E64" s="43"/>
      <c r="F64" s="20">
        <f>E64*D64</f>
        <v>0</v>
      </c>
      <c r="G64" s="20"/>
    </row>
    <row r="65" spans="1:7" x14ac:dyDescent="0.25">
      <c r="A65" s="38" t="s">
        <v>71</v>
      </c>
      <c r="B65" s="37" t="s">
        <v>72</v>
      </c>
      <c r="C65" s="38"/>
      <c r="D65" s="39"/>
      <c r="E65" s="40"/>
      <c r="F65" s="39">
        <f>SUM(F66:F70)</f>
        <v>0</v>
      </c>
      <c r="G65" s="39"/>
    </row>
    <row r="66" spans="1:7" ht="32.4" x14ac:dyDescent="0.25">
      <c r="A66" s="41" t="s">
        <v>22</v>
      </c>
      <c r="B66" s="42" t="s">
        <v>73</v>
      </c>
      <c r="C66" s="41" t="s">
        <v>24</v>
      </c>
      <c r="D66" s="20">
        <v>5</v>
      </c>
      <c r="E66" s="43"/>
      <c r="F66" s="20">
        <f>E66*D66</f>
        <v>0</v>
      </c>
      <c r="G66" s="20"/>
    </row>
    <row r="67" spans="1:7" ht="32.4" x14ac:dyDescent="0.25">
      <c r="A67" s="41" t="s">
        <v>25</v>
      </c>
      <c r="B67" s="64" t="s">
        <v>62</v>
      </c>
      <c r="C67" s="41" t="s">
        <v>24</v>
      </c>
      <c r="D67" s="20">
        <v>5</v>
      </c>
      <c r="E67" s="43"/>
      <c r="F67" s="20">
        <f>E67*D67</f>
        <v>0</v>
      </c>
      <c r="G67" s="20"/>
    </row>
    <row r="68" spans="1:7" ht="75.599999999999994" x14ac:dyDescent="0.25">
      <c r="A68" s="41" t="s">
        <v>27</v>
      </c>
      <c r="B68" s="44" t="s">
        <v>33</v>
      </c>
      <c r="C68" s="41" t="s">
        <v>24</v>
      </c>
      <c r="D68" s="20">
        <v>36</v>
      </c>
      <c r="E68" s="43"/>
      <c r="F68" s="20">
        <f>E68*D68</f>
        <v>0</v>
      </c>
      <c r="G68" s="20"/>
    </row>
    <row r="69" spans="1:7" ht="75.599999999999994" x14ac:dyDescent="0.25">
      <c r="A69" s="41" t="s">
        <v>29</v>
      </c>
      <c r="B69" s="44" t="s">
        <v>35</v>
      </c>
      <c r="C69" s="41" t="s">
        <v>24</v>
      </c>
      <c r="D69" s="20">
        <v>5</v>
      </c>
      <c r="E69" s="43"/>
      <c r="F69" s="20">
        <f>E69*D69</f>
        <v>0</v>
      </c>
      <c r="G69" s="20"/>
    </row>
    <row r="70" spans="1:7" ht="32.4" x14ac:dyDescent="0.25">
      <c r="A70" s="41" t="s">
        <v>32</v>
      </c>
      <c r="B70" s="42" t="s">
        <v>54</v>
      </c>
      <c r="C70" s="41" t="s">
        <v>31</v>
      </c>
      <c r="D70" s="20">
        <v>12.6</v>
      </c>
      <c r="E70" s="43"/>
      <c r="F70" s="20">
        <f>E70*D70</f>
        <v>0</v>
      </c>
      <c r="G70" s="20"/>
    </row>
    <row r="71" spans="1:7" x14ac:dyDescent="0.25">
      <c r="A71" s="38" t="s">
        <v>74</v>
      </c>
      <c r="B71" s="37" t="s">
        <v>75</v>
      </c>
      <c r="C71" s="38"/>
      <c r="D71" s="39"/>
      <c r="E71" s="40"/>
      <c r="F71" s="39">
        <f>SUM(F72:F76)</f>
        <v>0</v>
      </c>
      <c r="G71" s="39"/>
    </row>
    <row r="72" spans="1:7" ht="43.2" x14ac:dyDescent="0.25">
      <c r="A72" s="41" t="s">
        <v>22</v>
      </c>
      <c r="B72" s="42" t="s">
        <v>23</v>
      </c>
      <c r="C72" s="41" t="s">
        <v>24</v>
      </c>
      <c r="D72" s="20">
        <v>9</v>
      </c>
      <c r="E72" s="43"/>
      <c r="F72" s="20">
        <f>E72*D72</f>
        <v>0</v>
      </c>
      <c r="G72" s="20"/>
    </row>
    <row r="73" spans="1:7" ht="32.4" x14ac:dyDescent="0.25">
      <c r="A73" s="41" t="s">
        <v>25</v>
      </c>
      <c r="B73" s="64" t="s">
        <v>62</v>
      </c>
      <c r="C73" s="41" t="s">
        <v>24</v>
      </c>
      <c r="D73" s="20">
        <v>9</v>
      </c>
      <c r="E73" s="43"/>
      <c r="F73" s="20">
        <f>E73*D73</f>
        <v>0</v>
      </c>
      <c r="G73" s="20"/>
    </row>
    <row r="74" spans="1:7" ht="75.599999999999994" x14ac:dyDescent="0.25">
      <c r="A74" s="41" t="s">
        <v>27</v>
      </c>
      <c r="B74" s="44" t="s">
        <v>33</v>
      </c>
      <c r="C74" s="41" t="s">
        <v>24</v>
      </c>
      <c r="D74" s="20">
        <v>41</v>
      </c>
      <c r="E74" s="43"/>
      <c r="F74" s="20">
        <f>E74*D74</f>
        <v>0</v>
      </c>
      <c r="G74" s="20"/>
    </row>
    <row r="75" spans="1:7" ht="75.599999999999994" x14ac:dyDescent="0.25">
      <c r="A75" s="41" t="s">
        <v>29</v>
      </c>
      <c r="B75" s="44" t="s">
        <v>35</v>
      </c>
      <c r="C75" s="41" t="s">
        <v>24</v>
      </c>
      <c r="D75" s="20">
        <v>9</v>
      </c>
      <c r="E75" s="43"/>
      <c r="F75" s="20">
        <f>E75*D75</f>
        <v>0</v>
      </c>
      <c r="G75" s="20"/>
    </row>
    <row r="76" spans="1:7" ht="32.4" x14ac:dyDescent="0.25">
      <c r="A76" s="41" t="s">
        <v>32</v>
      </c>
      <c r="B76" s="42" t="s">
        <v>54</v>
      </c>
      <c r="C76" s="41" t="s">
        <v>31</v>
      </c>
      <c r="D76" s="20">
        <v>7</v>
      </c>
      <c r="E76" s="43"/>
      <c r="F76" s="20">
        <f>E76*D76</f>
        <v>0</v>
      </c>
      <c r="G76" s="20"/>
    </row>
    <row r="77" spans="1:7" x14ac:dyDescent="0.25">
      <c r="A77" s="38" t="s">
        <v>76</v>
      </c>
      <c r="B77" s="37" t="s">
        <v>77</v>
      </c>
      <c r="C77" s="38"/>
      <c r="D77" s="39"/>
      <c r="E77" s="40"/>
      <c r="F77" s="39">
        <f>SUM(F78:F82)</f>
        <v>0</v>
      </c>
      <c r="G77" s="39"/>
    </row>
    <row r="78" spans="1:7" ht="43.2" x14ac:dyDescent="0.25">
      <c r="A78" s="41" t="s">
        <v>22</v>
      </c>
      <c r="B78" s="42" t="s">
        <v>23</v>
      </c>
      <c r="C78" s="41" t="s">
        <v>24</v>
      </c>
      <c r="D78" s="20">
        <v>9.5</v>
      </c>
      <c r="E78" s="43"/>
      <c r="F78" s="20">
        <f>E78*D78</f>
        <v>0</v>
      </c>
      <c r="G78" s="20"/>
    </row>
    <row r="79" spans="1:7" ht="32.4" x14ac:dyDescent="0.25">
      <c r="A79" s="41" t="s">
        <v>25</v>
      </c>
      <c r="B79" s="64" t="s">
        <v>62</v>
      </c>
      <c r="C79" s="41" t="s">
        <v>24</v>
      </c>
      <c r="D79" s="20">
        <v>9.5</v>
      </c>
      <c r="E79" s="43"/>
      <c r="F79" s="20">
        <f>E79*D79</f>
        <v>0</v>
      </c>
      <c r="G79" s="20"/>
    </row>
    <row r="80" spans="1:7" ht="75.599999999999994" x14ac:dyDescent="0.25">
      <c r="A80" s="41" t="s">
        <v>27</v>
      </c>
      <c r="B80" s="44" t="s">
        <v>33</v>
      </c>
      <c r="C80" s="41" t="s">
        <v>24</v>
      </c>
      <c r="D80" s="20">
        <v>38</v>
      </c>
      <c r="E80" s="43"/>
      <c r="F80" s="20">
        <f>E80*D80</f>
        <v>0</v>
      </c>
      <c r="G80" s="20"/>
    </row>
    <row r="81" spans="1:8" ht="75.599999999999994" x14ac:dyDescent="0.25">
      <c r="A81" s="41" t="s">
        <v>29</v>
      </c>
      <c r="B81" s="44" t="s">
        <v>35</v>
      </c>
      <c r="C81" s="41" t="s">
        <v>24</v>
      </c>
      <c r="D81" s="20">
        <v>9.5</v>
      </c>
      <c r="E81" s="43"/>
      <c r="F81" s="20">
        <f>E81*D81</f>
        <v>0</v>
      </c>
      <c r="G81" s="20"/>
    </row>
    <row r="82" spans="1:8" ht="32.4" x14ac:dyDescent="0.25">
      <c r="A82" s="41" t="s">
        <v>32</v>
      </c>
      <c r="B82" s="42" t="s">
        <v>54</v>
      </c>
      <c r="C82" s="41" t="s">
        <v>31</v>
      </c>
      <c r="D82" s="20">
        <v>6</v>
      </c>
      <c r="E82" s="43"/>
      <c r="F82" s="20">
        <f>E82*D82</f>
        <v>0</v>
      </c>
      <c r="G82" s="20"/>
    </row>
    <row r="83" spans="1:8" x14ac:dyDescent="0.25">
      <c r="A83" s="38" t="s">
        <v>78</v>
      </c>
      <c r="B83" s="37" t="s">
        <v>79</v>
      </c>
      <c r="C83" s="38"/>
      <c r="D83" s="39"/>
      <c r="E83" s="40"/>
      <c r="F83" s="39">
        <f>SUM(F84:F93)</f>
        <v>0</v>
      </c>
      <c r="G83" s="39"/>
    </row>
    <row r="84" spans="1:8" s="31" customFormat="1" ht="43.2" x14ac:dyDescent="0.25">
      <c r="A84" s="41" t="s">
        <v>22</v>
      </c>
      <c r="B84" s="44" t="s">
        <v>80</v>
      </c>
      <c r="C84" s="41" t="s">
        <v>24</v>
      </c>
      <c r="D84" s="20">
        <v>153.6</v>
      </c>
      <c r="E84" s="43"/>
      <c r="F84" s="20">
        <f t="shared" ref="F84:F93" si="5">E84*D84</f>
        <v>0</v>
      </c>
      <c r="G84" s="20"/>
    </row>
    <row r="85" spans="1:8" s="31" customFormat="1" ht="43.2" x14ac:dyDescent="0.25">
      <c r="A85" s="41" t="s">
        <v>25</v>
      </c>
      <c r="B85" s="44" t="s">
        <v>81</v>
      </c>
      <c r="C85" s="41" t="s">
        <v>82</v>
      </c>
      <c r="D85" s="20">
        <v>23.8</v>
      </c>
      <c r="E85" s="43"/>
      <c r="F85" s="20">
        <f t="shared" si="5"/>
        <v>0</v>
      </c>
      <c r="G85" s="20"/>
    </row>
    <row r="86" spans="1:8" s="31" customFormat="1" ht="54" x14ac:dyDescent="0.25">
      <c r="A86" s="41" t="s">
        <v>27</v>
      </c>
      <c r="B86" s="42" t="s">
        <v>83</v>
      </c>
      <c r="C86" s="41" t="s">
        <v>24</v>
      </c>
      <c r="D86" s="20">
        <v>44.16</v>
      </c>
      <c r="E86" s="43"/>
      <c r="F86" s="20">
        <f t="shared" si="5"/>
        <v>0</v>
      </c>
      <c r="G86" s="20"/>
      <c r="H86" s="1"/>
    </row>
    <row r="87" spans="1:8" ht="43.2" x14ac:dyDescent="0.25">
      <c r="A87" s="41" t="s">
        <v>29</v>
      </c>
      <c r="B87" s="42" t="s">
        <v>84</v>
      </c>
      <c r="C87" s="41" t="s">
        <v>82</v>
      </c>
      <c r="D87" s="20">
        <v>26</v>
      </c>
      <c r="E87" s="43"/>
      <c r="F87" s="20">
        <f t="shared" si="5"/>
        <v>0</v>
      </c>
      <c r="G87" s="20"/>
    </row>
    <row r="88" spans="1:8" ht="32.4" x14ac:dyDescent="0.25">
      <c r="A88" s="41" t="s">
        <v>32</v>
      </c>
      <c r="B88" s="42" t="s">
        <v>85</v>
      </c>
      <c r="C88" s="41" t="s">
        <v>86</v>
      </c>
      <c r="D88" s="20">
        <v>10</v>
      </c>
      <c r="E88" s="43"/>
      <c r="F88" s="20">
        <f t="shared" si="5"/>
        <v>0</v>
      </c>
      <c r="G88" s="20"/>
    </row>
    <row r="89" spans="1:8" ht="32.4" x14ac:dyDescent="0.25">
      <c r="A89" s="41" t="s">
        <v>34</v>
      </c>
      <c r="B89" s="42" t="s">
        <v>87</v>
      </c>
      <c r="C89" s="41" t="s">
        <v>24</v>
      </c>
      <c r="D89" s="20">
        <f>35*3</f>
        <v>105</v>
      </c>
      <c r="E89" s="43"/>
      <c r="F89" s="20">
        <f t="shared" si="5"/>
        <v>0</v>
      </c>
      <c r="G89" s="20"/>
    </row>
    <row r="90" spans="1:8" ht="21.6" x14ac:dyDescent="0.25">
      <c r="A90" s="41" t="s">
        <v>36</v>
      </c>
      <c r="B90" s="42" t="s">
        <v>88</v>
      </c>
      <c r="C90" s="41" t="s">
        <v>24</v>
      </c>
      <c r="D90" s="20">
        <v>255</v>
      </c>
      <c r="E90" s="43"/>
      <c r="F90" s="20">
        <f t="shared" si="5"/>
        <v>0</v>
      </c>
      <c r="G90" s="20"/>
    </row>
    <row r="91" spans="1:8" ht="21.6" x14ac:dyDescent="0.25">
      <c r="A91" s="41" t="s">
        <v>38</v>
      </c>
      <c r="B91" s="42" t="s">
        <v>89</v>
      </c>
      <c r="C91" s="41" t="s">
        <v>24</v>
      </c>
      <c r="D91" s="20">
        <v>255</v>
      </c>
      <c r="E91" s="43"/>
      <c r="F91" s="20">
        <f t="shared" si="5"/>
        <v>0</v>
      </c>
      <c r="G91" s="20"/>
    </row>
    <row r="92" spans="1:8" ht="21.6" x14ac:dyDescent="0.25">
      <c r="A92" s="41" t="s">
        <v>40</v>
      </c>
      <c r="B92" s="42" t="s">
        <v>90</v>
      </c>
      <c r="C92" s="41" t="s">
        <v>24</v>
      </c>
      <c r="D92" s="20">
        <v>255</v>
      </c>
      <c r="E92" s="43"/>
      <c r="F92" s="20">
        <f t="shared" si="5"/>
        <v>0</v>
      </c>
      <c r="G92" s="20"/>
    </row>
    <row r="93" spans="1:8" x14ac:dyDescent="0.25">
      <c r="A93" s="41" t="s">
        <v>42</v>
      </c>
      <c r="B93" s="42" t="s">
        <v>91</v>
      </c>
      <c r="C93" s="41" t="s">
        <v>24</v>
      </c>
      <c r="D93" s="20">
        <v>255</v>
      </c>
      <c r="E93" s="43"/>
      <c r="F93" s="20">
        <f t="shared" si="5"/>
        <v>0</v>
      </c>
      <c r="G93" s="20"/>
    </row>
    <row r="94" spans="1:8" x14ac:dyDescent="0.25">
      <c r="A94" s="65"/>
      <c r="B94" s="66" t="s">
        <v>92</v>
      </c>
      <c r="C94" s="65"/>
      <c r="D94" s="67"/>
      <c r="E94" s="68"/>
      <c r="F94" s="69">
        <f>F83+F77+F71+F65+F59+F52+F45+F38+F32+F20+F4</f>
        <v>0</v>
      </c>
      <c r="G94" s="69"/>
    </row>
  </sheetData>
  <autoFilter ref="A2:G94"/>
  <mergeCells count="4">
    <mergeCell ref="D1:F1"/>
    <mergeCell ref="A1:A2"/>
    <mergeCell ref="B1:B2"/>
    <mergeCell ref="C1:C2"/>
  </mergeCells>
  <phoneticPr fontId="16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8"/>
  <sheetViews>
    <sheetView workbookViewId="0">
      <selection activeCell="K10" sqref="K10"/>
    </sheetView>
  </sheetViews>
  <sheetFormatPr defaultColWidth="9" defaultRowHeight="14.4" x14ac:dyDescent="0.25"/>
  <cols>
    <col min="1" max="1" width="7.33203125" customWidth="1"/>
    <col min="2" max="2" width="21.21875" customWidth="1"/>
  </cols>
  <sheetData>
    <row r="2" spans="1:8" x14ac:dyDescent="0.25">
      <c r="A2" s="92" t="s">
        <v>1</v>
      </c>
      <c r="B2" s="89" t="s">
        <v>13</v>
      </c>
      <c r="C2" s="89" t="s">
        <v>14</v>
      </c>
      <c r="D2" s="93" t="s">
        <v>15</v>
      </c>
      <c r="E2" s="87" t="s">
        <v>93</v>
      </c>
      <c r="F2" s="87"/>
      <c r="G2" s="90" t="s">
        <v>4</v>
      </c>
      <c r="H2" s="1"/>
    </row>
    <row r="3" spans="1:8" ht="19.2" x14ac:dyDescent="0.25">
      <c r="A3" s="92"/>
      <c r="B3" s="89"/>
      <c r="C3" s="89"/>
      <c r="D3" s="94"/>
      <c r="E3" s="2" t="s">
        <v>94</v>
      </c>
      <c r="F3" s="2" t="s">
        <v>17</v>
      </c>
      <c r="G3" s="91"/>
      <c r="H3" s="1"/>
    </row>
    <row r="4" spans="1:8" x14ac:dyDescent="0.25">
      <c r="A4" s="3" t="s">
        <v>18</v>
      </c>
      <c r="B4" s="4" t="s">
        <v>95</v>
      </c>
      <c r="C4" s="5"/>
      <c r="D4" s="6"/>
      <c r="E4" s="7"/>
      <c r="F4" s="8"/>
      <c r="G4" s="9"/>
      <c r="H4" s="1"/>
    </row>
    <row r="5" spans="1:8" x14ac:dyDescent="0.25">
      <c r="A5" s="48" t="s">
        <v>18</v>
      </c>
      <c r="B5" s="49" t="s">
        <v>96</v>
      </c>
      <c r="C5" s="10"/>
      <c r="D5" s="11"/>
      <c r="E5" s="12"/>
      <c r="F5" s="13"/>
      <c r="G5" s="14"/>
      <c r="H5" s="1"/>
    </row>
    <row r="6" spans="1:8" x14ac:dyDescent="0.25">
      <c r="A6" s="15">
        <v>1</v>
      </c>
      <c r="B6" s="42" t="s">
        <v>97</v>
      </c>
      <c r="C6" s="17" t="s">
        <v>98</v>
      </c>
      <c r="D6" s="18">
        <v>1</v>
      </c>
      <c r="E6" s="19"/>
      <c r="F6" s="20">
        <f t="shared" ref="F6:F26" si="0">E6*D6</f>
        <v>0</v>
      </c>
      <c r="G6" s="50"/>
      <c r="H6" s="1"/>
    </row>
    <row r="7" spans="1:8" ht="60" customHeight="1" x14ac:dyDescent="0.25">
      <c r="A7" s="15">
        <v>2</v>
      </c>
      <c r="B7" s="46" t="s">
        <v>99</v>
      </c>
      <c r="C7" s="17" t="s">
        <v>31</v>
      </c>
      <c r="D7" s="18">
        <f>26.64*1.2</f>
        <v>31.968</v>
      </c>
      <c r="E7" s="19"/>
      <c r="F7" s="20">
        <f t="shared" si="0"/>
        <v>0</v>
      </c>
      <c r="G7" s="50"/>
      <c r="H7" s="1"/>
    </row>
    <row r="8" spans="1:8" ht="60" customHeight="1" x14ac:dyDescent="0.25">
      <c r="A8" s="15">
        <v>3</v>
      </c>
      <c r="B8" s="46" t="s">
        <v>100</v>
      </c>
      <c r="C8" s="17" t="s">
        <v>31</v>
      </c>
      <c r="D8" s="18">
        <f>176.55*1.5</f>
        <v>264.82500000000005</v>
      </c>
      <c r="E8" s="19"/>
      <c r="F8" s="20">
        <f t="shared" si="0"/>
        <v>0</v>
      </c>
      <c r="G8" s="50"/>
      <c r="H8" s="1"/>
    </row>
    <row r="9" spans="1:8" ht="60" customHeight="1" x14ac:dyDescent="0.25">
      <c r="A9" s="15">
        <v>4</v>
      </c>
      <c r="B9" s="46" t="s">
        <v>101</v>
      </c>
      <c r="C9" s="17" t="s">
        <v>31</v>
      </c>
      <c r="D9" s="18">
        <f>121.52*1.5</f>
        <v>182.28</v>
      </c>
      <c r="E9" s="19"/>
      <c r="F9" s="20">
        <f t="shared" si="0"/>
        <v>0</v>
      </c>
      <c r="G9" s="50"/>
      <c r="H9" s="1"/>
    </row>
    <row r="10" spans="1:8" ht="60" customHeight="1" x14ac:dyDescent="0.25">
      <c r="A10" s="15">
        <v>5</v>
      </c>
      <c r="B10" s="46" t="s">
        <v>102</v>
      </c>
      <c r="C10" s="17" t="s">
        <v>31</v>
      </c>
      <c r="D10" s="18">
        <f>364.57*1.5</f>
        <v>546.85500000000002</v>
      </c>
      <c r="E10" s="19"/>
      <c r="F10" s="20">
        <f t="shared" si="0"/>
        <v>0</v>
      </c>
      <c r="G10" s="50"/>
      <c r="H10" s="1"/>
    </row>
    <row r="11" spans="1:8" ht="60" customHeight="1" x14ac:dyDescent="0.25">
      <c r="A11" s="15">
        <v>6</v>
      </c>
      <c r="B11" s="46" t="s">
        <v>103</v>
      </c>
      <c r="C11" s="17" t="s">
        <v>31</v>
      </c>
      <c r="D11" s="18">
        <f>218.39*1.5</f>
        <v>327.58499999999998</v>
      </c>
      <c r="E11" s="19"/>
      <c r="F11" s="20">
        <f t="shared" si="0"/>
        <v>0</v>
      </c>
      <c r="G11" s="50"/>
      <c r="H11" s="1"/>
    </row>
    <row r="12" spans="1:8" ht="60" customHeight="1" x14ac:dyDescent="0.25">
      <c r="A12" s="15">
        <v>7</v>
      </c>
      <c r="B12" s="46" t="s">
        <v>104</v>
      </c>
      <c r="C12" s="17" t="s">
        <v>31</v>
      </c>
      <c r="D12" s="18">
        <f>537.13*1.5</f>
        <v>805.69499999999994</v>
      </c>
      <c r="E12" s="19"/>
      <c r="F12" s="20">
        <f t="shared" si="0"/>
        <v>0</v>
      </c>
      <c r="G12" s="50"/>
      <c r="H12" s="1"/>
    </row>
    <row r="13" spans="1:8" x14ac:dyDescent="0.25">
      <c r="A13" s="15">
        <v>8</v>
      </c>
      <c r="B13" s="42" t="s">
        <v>105</v>
      </c>
      <c r="C13" s="17" t="s">
        <v>31</v>
      </c>
      <c r="D13" s="18">
        <v>45.34</v>
      </c>
      <c r="E13" s="19"/>
      <c r="F13" s="20">
        <f t="shared" si="0"/>
        <v>0</v>
      </c>
      <c r="G13" s="50"/>
      <c r="H13" s="1"/>
    </row>
    <row r="14" spans="1:8" s="47" customFormat="1" ht="11.4" x14ac:dyDescent="0.25">
      <c r="A14" s="15">
        <v>9</v>
      </c>
      <c r="B14" s="23" t="s">
        <v>106</v>
      </c>
      <c r="C14" s="17" t="s">
        <v>107</v>
      </c>
      <c r="D14" s="18">
        <v>4</v>
      </c>
      <c r="E14" s="19"/>
      <c r="F14" s="20">
        <f t="shared" si="0"/>
        <v>0</v>
      </c>
      <c r="G14" s="50"/>
      <c r="H14" s="51"/>
    </row>
    <row r="15" spans="1:8" s="47" customFormat="1" ht="11.4" x14ac:dyDescent="0.25">
      <c r="A15" s="15">
        <v>10</v>
      </c>
      <c r="B15" s="23" t="s">
        <v>108</v>
      </c>
      <c r="C15" s="17" t="s">
        <v>107</v>
      </c>
      <c r="D15" s="18">
        <v>1</v>
      </c>
      <c r="E15" s="19"/>
      <c r="F15" s="20">
        <f t="shared" si="0"/>
        <v>0</v>
      </c>
      <c r="G15" s="50"/>
      <c r="H15" s="51"/>
    </row>
    <row r="16" spans="1:8" s="47" customFormat="1" ht="11.4" x14ac:dyDescent="0.25">
      <c r="A16" s="15">
        <v>11</v>
      </c>
      <c r="B16" s="23" t="s">
        <v>109</v>
      </c>
      <c r="C16" s="17" t="s">
        <v>107</v>
      </c>
      <c r="D16" s="18">
        <v>4</v>
      </c>
      <c r="E16" s="19"/>
      <c r="F16" s="20">
        <f t="shared" si="0"/>
        <v>0</v>
      </c>
      <c r="G16" s="50"/>
      <c r="H16" s="51"/>
    </row>
    <row r="17" spans="1:8" s="47" customFormat="1" ht="11.4" x14ac:dyDescent="0.25">
      <c r="A17" s="15">
        <v>12</v>
      </c>
      <c r="B17" s="23" t="s">
        <v>110</v>
      </c>
      <c r="C17" s="17" t="s">
        <v>107</v>
      </c>
      <c r="D17" s="18">
        <v>10</v>
      </c>
      <c r="E17" s="19"/>
      <c r="F17" s="20">
        <f t="shared" si="0"/>
        <v>0</v>
      </c>
      <c r="G17" s="50"/>
      <c r="H17" s="51"/>
    </row>
    <row r="18" spans="1:8" s="47" customFormat="1" ht="11.4" x14ac:dyDescent="0.25">
      <c r="A18" s="15">
        <v>13</v>
      </c>
      <c r="B18" s="23" t="s">
        <v>111</v>
      </c>
      <c r="C18" s="17" t="s">
        <v>107</v>
      </c>
      <c r="D18" s="18">
        <v>1</v>
      </c>
      <c r="E18" s="19"/>
      <c r="F18" s="20">
        <f t="shared" si="0"/>
        <v>0</v>
      </c>
      <c r="G18" s="50"/>
      <c r="H18" s="51"/>
    </row>
    <row r="19" spans="1:8" s="47" customFormat="1" ht="11.4" x14ac:dyDescent="0.25">
      <c r="A19" s="15">
        <v>14</v>
      </c>
      <c r="B19" s="23" t="s">
        <v>112</v>
      </c>
      <c r="C19" s="17" t="s">
        <v>107</v>
      </c>
      <c r="D19" s="52">
        <v>73</v>
      </c>
      <c r="E19" s="19"/>
      <c r="F19" s="20">
        <f t="shared" si="0"/>
        <v>0</v>
      </c>
      <c r="G19" s="50"/>
      <c r="H19" s="51"/>
    </row>
    <row r="20" spans="1:8" x14ac:dyDescent="0.25">
      <c r="A20" s="15">
        <v>15</v>
      </c>
      <c r="B20" s="23" t="s">
        <v>113</v>
      </c>
      <c r="C20" s="17" t="s">
        <v>107</v>
      </c>
      <c r="D20" s="18">
        <v>44</v>
      </c>
      <c r="E20" s="19"/>
      <c r="F20" s="20">
        <f t="shared" si="0"/>
        <v>0</v>
      </c>
      <c r="G20" s="50"/>
      <c r="H20" s="1"/>
    </row>
    <row r="21" spans="1:8" x14ac:dyDescent="0.25">
      <c r="A21" s="15">
        <v>16</v>
      </c>
      <c r="B21" s="23" t="s">
        <v>114</v>
      </c>
      <c r="C21" s="17" t="s">
        <v>107</v>
      </c>
      <c r="D21" s="18">
        <v>1</v>
      </c>
      <c r="E21" s="19"/>
      <c r="F21" s="20">
        <f t="shared" si="0"/>
        <v>0</v>
      </c>
      <c r="G21" s="50"/>
      <c r="H21" s="1"/>
    </row>
    <row r="22" spans="1:8" x14ac:dyDescent="0.25">
      <c r="A22" s="15">
        <v>17</v>
      </c>
      <c r="B22" s="23" t="s">
        <v>115</v>
      </c>
      <c r="C22" s="17" t="s">
        <v>107</v>
      </c>
      <c r="D22" s="18">
        <v>3</v>
      </c>
      <c r="E22" s="19"/>
      <c r="F22" s="20">
        <f t="shared" si="0"/>
        <v>0</v>
      </c>
      <c r="G22" s="50"/>
      <c r="H22" s="1"/>
    </row>
    <row r="23" spans="1:8" x14ac:dyDescent="0.25">
      <c r="A23" s="15">
        <v>18</v>
      </c>
      <c r="B23" s="23" t="s">
        <v>116</v>
      </c>
      <c r="C23" s="17" t="s">
        <v>107</v>
      </c>
      <c r="D23" s="18">
        <v>3</v>
      </c>
      <c r="E23" s="19"/>
      <c r="F23" s="20">
        <f t="shared" si="0"/>
        <v>0</v>
      </c>
      <c r="G23" s="50"/>
      <c r="H23" s="1"/>
    </row>
    <row r="24" spans="1:8" x14ac:dyDescent="0.25">
      <c r="A24" s="15">
        <v>19</v>
      </c>
      <c r="B24" s="23" t="s">
        <v>117</v>
      </c>
      <c r="C24" s="17" t="s">
        <v>107</v>
      </c>
      <c r="D24" s="18">
        <v>3</v>
      </c>
      <c r="E24" s="19"/>
      <c r="F24" s="20">
        <f t="shared" si="0"/>
        <v>0</v>
      </c>
      <c r="G24" s="50"/>
      <c r="H24" s="1"/>
    </row>
    <row r="25" spans="1:8" x14ac:dyDescent="0.25">
      <c r="A25" s="15">
        <v>20</v>
      </c>
      <c r="B25" s="46" t="s">
        <v>118</v>
      </c>
      <c r="C25" s="17" t="s">
        <v>119</v>
      </c>
      <c r="D25" s="18">
        <v>54</v>
      </c>
      <c r="E25" s="19"/>
      <c r="F25" s="20">
        <f t="shared" si="0"/>
        <v>0</v>
      </c>
      <c r="G25" s="50"/>
      <c r="H25" s="1"/>
    </row>
    <row r="26" spans="1:8" x14ac:dyDescent="0.25">
      <c r="A26" s="15">
        <v>21</v>
      </c>
      <c r="B26" s="53" t="s">
        <v>120</v>
      </c>
      <c r="C26" s="17" t="s">
        <v>119</v>
      </c>
      <c r="D26" s="18">
        <v>88</v>
      </c>
      <c r="E26" s="54"/>
      <c r="F26" s="20">
        <f t="shared" si="0"/>
        <v>0</v>
      </c>
      <c r="G26" s="55"/>
      <c r="H26" s="1"/>
    </row>
    <row r="27" spans="1:8" x14ac:dyDescent="0.25">
      <c r="A27" s="56"/>
      <c r="B27" s="57"/>
      <c r="C27" s="57" t="s">
        <v>121</v>
      </c>
      <c r="D27" s="57"/>
      <c r="E27" s="58"/>
      <c r="F27" s="40">
        <f>SUM(F6:F26)</f>
        <v>0</v>
      </c>
      <c r="G27" s="40"/>
      <c r="H27" s="1"/>
    </row>
    <row r="28" spans="1:8" x14ac:dyDescent="0.25">
      <c r="A28" s="59"/>
      <c r="B28" s="1"/>
      <c r="C28" s="60"/>
      <c r="D28" s="61"/>
      <c r="E28" s="62"/>
      <c r="F28" s="32"/>
      <c r="G28" s="51"/>
      <c r="H28" s="1"/>
    </row>
  </sheetData>
  <mergeCells count="6">
    <mergeCell ref="G2:G3"/>
    <mergeCell ref="E2:F2"/>
    <mergeCell ref="A2:A3"/>
    <mergeCell ref="B2:B3"/>
    <mergeCell ref="C2:C3"/>
    <mergeCell ref="D2:D3"/>
  </mergeCells>
  <phoneticPr fontId="16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zoomScale="115" zoomScaleNormal="115" workbookViewId="0">
      <selection activeCell="J8" sqref="J8"/>
    </sheetView>
  </sheetViews>
  <sheetFormatPr defaultColWidth="9" defaultRowHeight="13.8" x14ac:dyDescent="0.25"/>
  <cols>
    <col min="1" max="1" width="6" style="1" customWidth="1"/>
    <col min="2" max="2" width="39" style="1" customWidth="1"/>
    <col min="3" max="3" width="5.21875" style="1" customWidth="1"/>
    <col min="4" max="5" width="7.88671875" style="32" customWidth="1"/>
    <col min="6" max="6" width="7.6640625" style="33" customWidth="1"/>
    <col min="7" max="7" width="10" style="32" customWidth="1"/>
    <col min="8" max="16384" width="9" style="1"/>
  </cols>
  <sheetData>
    <row r="1" spans="1:7" x14ac:dyDescent="0.25">
      <c r="A1" s="89" t="s">
        <v>1</v>
      </c>
      <c r="B1" s="89" t="s">
        <v>13</v>
      </c>
      <c r="C1" s="89" t="s">
        <v>14</v>
      </c>
      <c r="D1" s="2"/>
      <c r="E1" s="2"/>
      <c r="F1" s="88"/>
      <c r="G1" s="88"/>
    </row>
    <row r="2" spans="1:7" ht="19.2" x14ac:dyDescent="0.25">
      <c r="A2" s="89"/>
      <c r="B2" s="89"/>
      <c r="C2" s="89"/>
      <c r="D2" s="35" t="s">
        <v>122</v>
      </c>
      <c r="E2" s="35" t="s">
        <v>123</v>
      </c>
      <c r="F2" s="34" t="s">
        <v>16</v>
      </c>
      <c r="G2" s="2" t="s">
        <v>124</v>
      </c>
    </row>
    <row r="3" spans="1:7" x14ac:dyDescent="0.25">
      <c r="A3" s="3" t="s">
        <v>18</v>
      </c>
      <c r="B3" s="4" t="s">
        <v>125</v>
      </c>
      <c r="C3" s="5"/>
      <c r="D3" s="6"/>
      <c r="E3" s="6"/>
      <c r="F3" s="7"/>
      <c r="G3" s="8"/>
    </row>
    <row r="4" spans="1:7" x14ac:dyDescent="0.25">
      <c r="A4" s="36" t="s">
        <v>20</v>
      </c>
      <c r="B4" s="37" t="s">
        <v>126</v>
      </c>
      <c r="C4" s="38"/>
      <c r="D4" s="39"/>
      <c r="E4" s="39"/>
      <c r="F4" s="40"/>
      <c r="G4" s="39">
        <f>SUM(G5:G15)</f>
        <v>0</v>
      </c>
    </row>
    <row r="5" spans="1:7" ht="54" x14ac:dyDescent="0.25">
      <c r="A5" s="41" t="s">
        <v>22</v>
      </c>
      <c r="B5" s="42" t="s">
        <v>127</v>
      </c>
      <c r="C5" s="41" t="s">
        <v>24</v>
      </c>
      <c r="D5" s="20">
        <v>27.5</v>
      </c>
      <c r="E5" s="20">
        <f>D5*0.28</f>
        <v>7.7000000000000011</v>
      </c>
      <c r="F5" s="43"/>
      <c r="G5" s="20">
        <f t="shared" ref="G5:G15" si="0">E5*F5</f>
        <v>0</v>
      </c>
    </row>
    <row r="6" spans="1:7" ht="32.4" x14ac:dyDescent="0.25">
      <c r="A6" s="41" t="s">
        <v>25</v>
      </c>
      <c r="B6" s="44" t="s">
        <v>128</v>
      </c>
      <c r="C6" s="41" t="s">
        <v>24</v>
      </c>
      <c r="D6" s="20">
        <v>27.5</v>
      </c>
      <c r="E6" s="20">
        <f t="shared" ref="E6:E15" si="1">D6*0.28</f>
        <v>7.7000000000000011</v>
      </c>
      <c r="F6" s="43"/>
      <c r="G6" s="20">
        <f t="shared" si="0"/>
        <v>0</v>
      </c>
    </row>
    <row r="7" spans="1:7" ht="32.4" x14ac:dyDescent="0.25">
      <c r="A7" s="41" t="s">
        <v>27</v>
      </c>
      <c r="B7" s="44" t="s">
        <v>129</v>
      </c>
      <c r="C7" s="41" t="s">
        <v>24</v>
      </c>
      <c r="D7" s="20">
        <v>5.5</v>
      </c>
      <c r="E7" s="20">
        <f t="shared" si="1"/>
        <v>1.54</v>
      </c>
      <c r="F7" s="43"/>
      <c r="G7" s="20">
        <f t="shared" si="0"/>
        <v>0</v>
      </c>
    </row>
    <row r="8" spans="1:7" ht="32.4" x14ac:dyDescent="0.25">
      <c r="A8" s="41" t="s">
        <v>29</v>
      </c>
      <c r="B8" s="42" t="s">
        <v>130</v>
      </c>
      <c r="C8" s="41" t="s">
        <v>31</v>
      </c>
      <c r="D8" s="20">
        <v>24.2</v>
      </c>
      <c r="E8" s="20">
        <f t="shared" si="1"/>
        <v>6.7760000000000007</v>
      </c>
      <c r="F8" s="43"/>
      <c r="G8" s="20">
        <f t="shared" si="0"/>
        <v>0</v>
      </c>
    </row>
    <row r="9" spans="1:7" ht="75.599999999999994" x14ac:dyDescent="0.25">
      <c r="A9" s="41" t="s">
        <v>32</v>
      </c>
      <c r="B9" s="44" t="s">
        <v>35</v>
      </c>
      <c r="C9" s="41" t="s">
        <v>24</v>
      </c>
      <c r="D9" s="20">
        <v>30.8</v>
      </c>
      <c r="E9" s="20">
        <f t="shared" si="1"/>
        <v>8.6240000000000006</v>
      </c>
      <c r="F9" s="43"/>
      <c r="G9" s="20">
        <f t="shared" si="0"/>
        <v>0</v>
      </c>
    </row>
    <row r="10" spans="1:7" s="31" customFormat="1" ht="54" x14ac:dyDescent="0.25">
      <c r="A10" s="41" t="s">
        <v>34</v>
      </c>
      <c r="B10" s="44" t="s">
        <v>131</v>
      </c>
      <c r="C10" s="41" t="s">
        <v>24</v>
      </c>
      <c r="D10" s="20">
        <v>47.3</v>
      </c>
      <c r="E10" s="20">
        <f t="shared" si="1"/>
        <v>13.244</v>
      </c>
      <c r="F10" s="43"/>
      <c r="G10" s="20">
        <f t="shared" si="0"/>
        <v>0</v>
      </c>
    </row>
    <row r="11" spans="1:7" s="31" customFormat="1" ht="54" x14ac:dyDescent="0.25">
      <c r="A11" s="41" t="s">
        <v>36</v>
      </c>
      <c r="B11" s="42" t="s">
        <v>132</v>
      </c>
      <c r="C11" s="41" t="s">
        <v>24</v>
      </c>
      <c r="D11" s="20">
        <v>23.1</v>
      </c>
      <c r="E11" s="20">
        <f t="shared" si="1"/>
        <v>6.4680000000000009</v>
      </c>
      <c r="F11" s="43"/>
      <c r="G11" s="20">
        <f t="shared" si="0"/>
        <v>0</v>
      </c>
    </row>
    <row r="12" spans="1:7" s="31" customFormat="1" ht="21.6" x14ac:dyDescent="0.25">
      <c r="A12" s="41" t="s">
        <v>38</v>
      </c>
      <c r="B12" s="44" t="s">
        <v>133</v>
      </c>
      <c r="C12" s="41" t="s">
        <v>24</v>
      </c>
      <c r="D12" s="20">
        <v>23.1</v>
      </c>
      <c r="E12" s="20">
        <f t="shared" si="1"/>
        <v>6.4680000000000009</v>
      </c>
      <c r="F12" s="43"/>
      <c r="G12" s="20">
        <f t="shared" si="0"/>
        <v>0</v>
      </c>
    </row>
    <row r="13" spans="1:7" ht="32.4" x14ac:dyDescent="0.25">
      <c r="A13" s="41" t="s">
        <v>40</v>
      </c>
      <c r="B13" s="42" t="s">
        <v>134</v>
      </c>
      <c r="C13" s="41" t="s">
        <v>24</v>
      </c>
      <c r="D13" s="20">
        <v>4.4000000000000004</v>
      </c>
      <c r="E13" s="20">
        <f t="shared" si="1"/>
        <v>1.2320000000000002</v>
      </c>
      <c r="F13" s="43"/>
      <c r="G13" s="20">
        <f t="shared" si="0"/>
        <v>0</v>
      </c>
    </row>
    <row r="14" spans="1:7" ht="32.4" x14ac:dyDescent="0.25">
      <c r="A14" s="41" t="s">
        <v>42</v>
      </c>
      <c r="B14" s="42" t="s">
        <v>135</v>
      </c>
      <c r="C14" s="41" t="s">
        <v>24</v>
      </c>
      <c r="D14" s="20">
        <v>5.28</v>
      </c>
      <c r="E14" s="20">
        <f t="shared" si="1"/>
        <v>1.4784000000000002</v>
      </c>
      <c r="F14" s="43"/>
      <c r="G14" s="20">
        <f t="shared" si="0"/>
        <v>0</v>
      </c>
    </row>
    <row r="15" spans="1:7" ht="32.4" x14ac:dyDescent="0.25">
      <c r="A15" s="41" t="s">
        <v>44</v>
      </c>
      <c r="B15" s="42" t="s">
        <v>136</v>
      </c>
      <c r="C15" s="41" t="s">
        <v>31</v>
      </c>
      <c r="D15" s="20">
        <v>26.4</v>
      </c>
      <c r="E15" s="20">
        <f t="shared" si="1"/>
        <v>7.3920000000000003</v>
      </c>
      <c r="F15" s="43"/>
      <c r="G15" s="20">
        <f t="shared" si="0"/>
        <v>0</v>
      </c>
    </row>
    <row r="16" spans="1:7" x14ac:dyDescent="0.25">
      <c r="A16" s="36" t="s">
        <v>55</v>
      </c>
      <c r="B16" s="37" t="s">
        <v>137</v>
      </c>
      <c r="C16" s="38"/>
      <c r="D16" s="39"/>
      <c r="E16" s="39"/>
      <c r="F16" s="40"/>
      <c r="G16" s="39">
        <f>SUM(G17:G22)</f>
        <v>0</v>
      </c>
    </row>
    <row r="17" spans="1:7" ht="54" x14ac:dyDescent="0.25">
      <c r="A17" s="41" t="s">
        <v>22</v>
      </c>
      <c r="B17" s="42" t="s">
        <v>127</v>
      </c>
      <c r="C17" s="41" t="s">
        <v>24</v>
      </c>
      <c r="D17" s="20">
        <v>14.3</v>
      </c>
      <c r="E17" s="20">
        <f t="shared" ref="E17:E22" si="2">D17*0.28</f>
        <v>4.0040000000000004</v>
      </c>
      <c r="F17" s="43"/>
      <c r="G17" s="20">
        <f t="shared" ref="G17:G22" si="3">E17*F17</f>
        <v>0</v>
      </c>
    </row>
    <row r="18" spans="1:7" ht="32.4" x14ac:dyDescent="0.25">
      <c r="A18" s="41" t="s">
        <v>25</v>
      </c>
      <c r="B18" s="44" t="s">
        <v>138</v>
      </c>
      <c r="C18" s="41" t="s">
        <v>24</v>
      </c>
      <c r="D18" s="20">
        <v>14.3</v>
      </c>
      <c r="E18" s="20">
        <f t="shared" si="2"/>
        <v>4.0040000000000004</v>
      </c>
      <c r="F18" s="43"/>
      <c r="G18" s="20">
        <f t="shared" si="3"/>
        <v>0</v>
      </c>
    </row>
    <row r="19" spans="1:7" ht="32.4" x14ac:dyDescent="0.25">
      <c r="A19" s="41" t="s">
        <v>27</v>
      </c>
      <c r="B19" s="42" t="s">
        <v>130</v>
      </c>
      <c r="C19" s="41" t="s">
        <v>31</v>
      </c>
      <c r="D19" s="20">
        <v>19.8</v>
      </c>
      <c r="E19" s="20">
        <f t="shared" si="2"/>
        <v>5.5440000000000005</v>
      </c>
      <c r="F19" s="43"/>
      <c r="G19" s="20">
        <f t="shared" si="3"/>
        <v>0</v>
      </c>
    </row>
    <row r="20" spans="1:7" ht="75.599999999999994" x14ac:dyDescent="0.25">
      <c r="A20" s="41" t="s">
        <v>29</v>
      </c>
      <c r="B20" s="44" t="s">
        <v>33</v>
      </c>
      <c r="C20" s="41" t="s">
        <v>24</v>
      </c>
      <c r="D20" s="20">
        <v>64.900000000000006</v>
      </c>
      <c r="E20" s="20">
        <f t="shared" si="2"/>
        <v>18.172000000000004</v>
      </c>
      <c r="F20" s="43"/>
      <c r="G20" s="20">
        <f t="shared" si="3"/>
        <v>0</v>
      </c>
    </row>
    <row r="21" spans="1:7" ht="75.599999999999994" x14ac:dyDescent="0.25">
      <c r="A21" s="41" t="s">
        <v>32</v>
      </c>
      <c r="B21" s="44" t="s">
        <v>35</v>
      </c>
      <c r="C21" s="41" t="s">
        <v>24</v>
      </c>
      <c r="D21" s="20">
        <v>14.3</v>
      </c>
      <c r="E21" s="20">
        <f t="shared" si="2"/>
        <v>4.0040000000000004</v>
      </c>
      <c r="F21" s="43"/>
      <c r="G21" s="20">
        <f t="shared" si="3"/>
        <v>0</v>
      </c>
    </row>
    <row r="22" spans="1:7" ht="32.4" x14ac:dyDescent="0.25">
      <c r="A22" s="41" t="s">
        <v>34</v>
      </c>
      <c r="B22" s="42" t="s">
        <v>136</v>
      </c>
      <c r="C22" s="41" t="s">
        <v>31</v>
      </c>
      <c r="D22" s="20">
        <v>22</v>
      </c>
      <c r="E22" s="20">
        <f t="shared" si="2"/>
        <v>6.16</v>
      </c>
      <c r="F22" s="43"/>
      <c r="G22" s="20">
        <f t="shared" si="3"/>
        <v>0</v>
      </c>
    </row>
    <row r="23" spans="1:7" x14ac:dyDescent="0.25">
      <c r="A23" s="36" t="s">
        <v>60</v>
      </c>
      <c r="B23" s="37" t="s">
        <v>139</v>
      </c>
      <c r="C23" s="38"/>
      <c r="D23" s="39"/>
      <c r="E23" s="39"/>
      <c r="F23" s="40"/>
      <c r="G23" s="39">
        <f>SUM(G24:G35)</f>
        <v>0</v>
      </c>
    </row>
    <row r="24" spans="1:7" ht="54" x14ac:dyDescent="0.25">
      <c r="A24" s="41" t="s">
        <v>22</v>
      </c>
      <c r="B24" s="42" t="s">
        <v>140</v>
      </c>
      <c r="C24" s="41" t="s">
        <v>24</v>
      </c>
      <c r="D24" s="20">
        <v>46.2</v>
      </c>
      <c r="E24" s="20">
        <f>D24*0.28</f>
        <v>12.936000000000002</v>
      </c>
      <c r="F24" s="43"/>
      <c r="G24" s="20">
        <f t="shared" ref="G24:G28" si="4">F24*E24</f>
        <v>0</v>
      </c>
    </row>
    <row r="25" spans="1:7" ht="54" x14ac:dyDescent="0.25">
      <c r="A25" s="41" t="s">
        <v>25</v>
      </c>
      <c r="B25" s="42" t="s">
        <v>141</v>
      </c>
      <c r="C25" s="41" t="s">
        <v>24</v>
      </c>
      <c r="D25" s="20">
        <v>125.4</v>
      </c>
      <c r="E25" s="20">
        <f t="shared" ref="E25:E35" si="5">D25*0.28</f>
        <v>35.112000000000002</v>
      </c>
      <c r="F25" s="43"/>
      <c r="G25" s="20">
        <f t="shared" si="4"/>
        <v>0</v>
      </c>
    </row>
    <row r="26" spans="1:7" s="31" customFormat="1" ht="32.4" x14ac:dyDescent="0.25">
      <c r="A26" s="41" t="s">
        <v>27</v>
      </c>
      <c r="B26" s="44" t="s">
        <v>142</v>
      </c>
      <c r="C26" s="41" t="s">
        <v>24</v>
      </c>
      <c r="D26" s="20">
        <v>58</v>
      </c>
      <c r="E26" s="20">
        <f t="shared" si="5"/>
        <v>16.240000000000002</v>
      </c>
      <c r="F26" s="43"/>
      <c r="G26" s="20">
        <f t="shared" si="4"/>
        <v>0</v>
      </c>
    </row>
    <row r="27" spans="1:7" ht="32.4" x14ac:dyDescent="0.25">
      <c r="A27" s="41" t="s">
        <v>29</v>
      </c>
      <c r="B27" s="44" t="s">
        <v>138</v>
      </c>
      <c r="C27" s="41" t="s">
        <v>24</v>
      </c>
      <c r="D27" s="20">
        <v>39.6</v>
      </c>
      <c r="E27" s="20">
        <f t="shared" si="5"/>
        <v>11.088000000000001</v>
      </c>
      <c r="F27" s="43"/>
      <c r="G27" s="20">
        <f t="shared" si="4"/>
        <v>0</v>
      </c>
    </row>
    <row r="28" spans="1:7" ht="75.599999999999994" x14ac:dyDescent="0.25">
      <c r="A28" s="41" t="s">
        <v>32</v>
      </c>
      <c r="B28" s="44" t="s">
        <v>143</v>
      </c>
      <c r="C28" s="41" t="s">
        <v>24</v>
      </c>
      <c r="D28" s="20">
        <v>39.6</v>
      </c>
      <c r="E28" s="20">
        <f t="shared" si="5"/>
        <v>11.088000000000001</v>
      </c>
      <c r="F28" s="43"/>
      <c r="G28" s="20">
        <f t="shared" si="4"/>
        <v>0</v>
      </c>
    </row>
    <row r="29" spans="1:7" s="31" customFormat="1" ht="32.4" x14ac:dyDescent="0.25">
      <c r="A29" s="41" t="s">
        <v>34</v>
      </c>
      <c r="B29" s="42" t="s">
        <v>144</v>
      </c>
      <c r="C29" s="41" t="s">
        <v>24</v>
      </c>
      <c r="D29" s="20">
        <v>27.28</v>
      </c>
      <c r="E29" s="20">
        <f t="shared" si="5"/>
        <v>7.6384000000000007</v>
      </c>
      <c r="F29" s="43"/>
      <c r="G29" s="20">
        <f t="shared" ref="G29:G32" si="6">E29*F29</f>
        <v>0</v>
      </c>
    </row>
    <row r="30" spans="1:7" s="31" customFormat="1" x14ac:dyDescent="0.25">
      <c r="A30" s="41" t="s">
        <v>36</v>
      </c>
      <c r="B30" s="44" t="s">
        <v>145</v>
      </c>
      <c r="C30" s="41" t="s">
        <v>146</v>
      </c>
      <c r="D30" s="20">
        <v>1</v>
      </c>
      <c r="E30" s="20">
        <f t="shared" si="5"/>
        <v>0.28000000000000003</v>
      </c>
      <c r="F30" s="43"/>
      <c r="G30" s="20">
        <f t="shared" si="6"/>
        <v>0</v>
      </c>
    </row>
    <row r="31" spans="1:7" ht="32.4" x14ac:dyDescent="0.25">
      <c r="A31" s="41" t="s">
        <v>38</v>
      </c>
      <c r="B31" s="42" t="s">
        <v>147</v>
      </c>
      <c r="C31" s="41" t="s">
        <v>148</v>
      </c>
      <c r="D31" s="20">
        <v>11</v>
      </c>
      <c r="E31" s="20">
        <f t="shared" si="5"/>
        <v>3.08</v>
      </c>
      <c r="F31" s="43"/>
      <c r="G31" s="20">
        <f t="shared" si="6"/>
        <v>0</v>
      </c>
    </row>
    <row r="32" spans="1:7" ht="32.4" x14ac:dyDescent="0.25">
      <c r="A32" s="41" t="s">
        <v>40</v>
      </c>
      <c r="B32" s="42" t="s">
        <v>149</v>
      </c>
      <c r="C32" s="41" t="s">
        <v>86</v>
      </c>
      <c r="D32" s="20">
        <v>2</v>
      </c>
      <c r="E32" s="20">
        <f t="shared" si="5"/>
        <v>0.56000000000000005</v>
      </c>
      <c r="F32" s="43"/>
      <c r="G32" s="20">
        <f t="shared" si="6"/>
        <v>0</v>
      </c>
    </row>
    <row r="33" spans="1:7" s="31" customFormat="1" ht="43.2" x14ac:dyDescent="0.25">
      <c r="A33" s="41" t="s">
        <v>42</v>
      </c>
      <c r="B33" s="44" t="s">
        <v>150</v>
      </c>
      <c r="C33" s="41" t="s">
        <v>24</v>
      </c>
      <c r="D33" s="20">
        <v>23.1</v>
      </c>
      <c r="E33" s="20">
        <f t="shared" si="5"/>
        <v>6.4680000000000009</v>
      </c>
      <c r="F33" s="43"/>
      <c r="G33" s="20">
        <f t="shared" ref="G33:G35" si="7">F33*E33</f>
        <v>0</v>
      </c>
    </row>
    <row r="34" spans="1:7" ht="21.6" x14ac:dyDescent="0.25">
      <c r="A34" s="41" t="s">
        <v>44</v>
      </c>
      <c r="B34" s="44" t="s">
        <v>151</v>
      </c>
      <c r="C34" s="41" t="s">
        <v>107</v>
      </c>
      <c r="D34" s="20">
        <v>2</v>
      </c>
      <c r="E34" s="20">
        <f t="shared" si="5"/>
        <v>0.56000000000000005</v>
      </c>
      <c r="F34" s="43"/>
      <c r="G34" s="20">
        <f t="shared" si="7"/>
        <v>0</v>
      </c>
    </row>
    <row r="35" spans="1:7" s="31" customFormat="1" ht="32.4" x14ac:dyDescent="0.25">
      <c r="A35" s="41" t="s">
        <v>46</v>
      </c>
      <c r="B35" s="44" t="s">
        <v>152</v>
      </c>
      <c r="C35" s="41" t="s">
        <v>24</v>
      </c>
      <c r="D35" s="20">
        <v>4.4000000000000004</v>
      </c>
      <c r="E35" s="20">
        <f t="shared" si="5"/>
        <v>1.2320000000000002</v>
      </c>
      <c r="F35" s="43"/>
      <c r="G35" s="20">
        <f t="shared" si="7"/>
        <v>0</v>
      </c>
    </row>
    <row r="36" spans="1:7" x14ac:dyDescent="0.25">
      <c r="A36" s="36" t="s">
        <v>63</v>
      </c>
      <c r="B36" s="37" t="s">
        <v>79</v>
      </c>
      <c r="C36" s="38"/>
      <c r="D36" s="39"/>
      <c r="E36" s="39"/>
      <c r="F36" s="40"/>
      <c r="G36" s="39">
        <f>SUM(G37:G41)</f>
        <v>0</v>
      </c>
    </row>
    <row r="37" spans="1:7" s="31" customFormat="1" ht="32.4" x14ac:dyDescent="0.25">
      <c r="A37" s="41" t="s">
        <v>22</v>
      </c>
      <c r="B37" s="42" t="s">
        <v>153</v>
      </c>
      <c r="C37" s="41" t="s">
        <v>24</v>
      </c>
      <c r="D37" s="20">
        <v>140.80000000000001</v>
      </c>
      <c r="E37" s="20">
        <f>D37*0.28</f>
        <v>39.424000000000007</v>
      </c>
      <c r="F37" s="43"/>
      <c r="G37" s="20">
        <f t="shared" ref="G37:G41" si="8">E37*F37</f>
        <v>0</v>
      </c>
    </row>
    <row r="38" spans="1:7" ht="21.6" x14ac:dyDescent="0.25">
      <c r="A38" s="41" t="s">
        <v>25</v>
      </c>
      <c r="B38" s="42" t="s">
        <v>88</v>
      </c>
      <c r="C38" s="41" t="s">
        <v>146</v>
      </c>
      <c r="D38" s="20">
        <v>1</v>
      </c>
      <c r="E38" s="20">
        <f>D38*0.28</f>
        <v>0.28000000000000003</v>
      </c>
      <c r="F38" s="43"/>
      <c r="G38" s="20">
        <f t="shared" si="8"/>
        <v>0</v>
      </c>
    </row>
    <row r="39" spans="1:7" ht="21.6" x14ac:dyDescent="0.25">
      <c r="A39" s="41" t="s">
        <v>27</v>
      </c>
      <c r="B39" s="42" t="s">
        <v>89</v>
      </c>
      <c r="C39" s="41" t="s">
        <v>146</v>
      </c>
      <c r="D39" s="20">
        <v>1</v>
      </c>
      <c r="E39" s="20">
        <f>D39*0.28</f>
        <v>0.28000000000000003</v>
      </c>
      <c r="F39" s="43"/>
      <c r="G39" s="20">
        <f t="shared" si="8"/>
        <v>0</v>
      </c>
    </row>
    <row r="40" spans="1:7" ht="21.6" x14ac:dyDescent="0.25">
      <c r="A40" s="41" t="s">
        <v>29</v>
      </c>
      <c r="B40" s="42" t="s">
        <v>90</v>
      </c>
      <c r="C40" s="41" t="s">
        <v>146</v>
      </c>
      <c r="D40" s="20">
        <v>1</v>
      </c>
      <c r="E40" s="20">
        <f>D40*0.28</f>
        <v>0.28000000000000003</v>
      </c>
      <c r="F40" s="43"/>
      <c r="G40" s="20">
        <f t="shared" si="8"/>
        <v>0</v>
      </c>
    </row>
    <row r="41" spans="1:7" x14ac:dyDescent="0.25">
      <c r="A41" s="41" t="s">
        <v>32</v>
      </c>
      <c r="B41" s="42" t="s">
        <v>91</v>
      </c>
      <c r="C41" s="41" t="s">
        <v>146</v>
      </c>
      <c r="D41" s="20">
        <v>1</v>
      </c>
      <c r="E41" s="20">
        <f>D41*0.28</f>
        <v>0.28000000000000003</v>
      </c>
      <c r="F41" s="43"/>
      <c r="G41" s="20">
        <f t="shared" si="8"/>
        <v>0</v>
      </c>
    </row>
    <row r="42" spans="1:7" x14ac:dyDescent="0.25">
      <c r="A42" s="36"/>
      <c r="B42" s="36" t="s">
        <v>154</v>
      </c>
      <c r="C42" s="36"/>
      <c r="D42" s="45"/>
      <c r="E42" s="45"/>
      <c r="F42" s="36"/>
      <c r="G42" s="40">
        <f>G4+G16+G23+G36</f>
        <v>0</v>
      </c>
    </row>
  </sheetData>
  <autoFilter ref="A2:G42"/>
  <mergeCells count="4">
    <mergeCell ref="F1:G1"/>
    <mergeCell ref="A1:A2"/>
    <mergeCell ref="B1:B2"/>
    <mergeCell ref="C1:C2"/>
  </mergeCells>
  <phoneticPr fontId="16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workbookViewId="0">
      <selection activeCell="J10" sqref="J10"/>
    </sheetView>
  </sheetViews>
  <sheetFormatPr defaultColWidth="10" defaultRowHeight="13.8" x14ac:dyDescent="0.25"/>
  <cols>
    <col min="1" max="1" width="5.21875" style="1" customWidth="1"/>
    <col min="2" max="2" width="25.44140625" style="1" customWidth="1"/>
    <col min="3" max="3" width="7.6640625" style="1" customWidth="1"/>
    <col min="4" max="5" width="10" style="1"/>
    <col min="6" max="6" width="9.6640625" style="1"/>
    <col min="7" max="16384" width="10" style="1"/>
  </cols>
  <sheetData>
    <row r="1" spans="1:8" x14ac:dyDescent="0.25">
      <c r="A1" s="92" t="s">
        <v>1</v>
      </c>
      <c r="B1" s="89" t="s">
        <v>13</v>
      </c>
      <c r="C1" s="89" t="s">
        <v>14</v>
      </c>
      <c r="D1" s="93" t="s">
        <v>122</v>
      </c>
      <c r="E1" s="93" t="s">
        <v>123</v>
      </c>
      <c r="F1" s="87" t="s">
        <v>93</v>
      </c>
      <c r="G1" s="87"/>
      <c r="H1" s="90" t="s">
        <v>4</v>
      </c>
    </row>
    <row r="2" spans="1:8" ht="19.2" x14ac:dyDescent="0.25">
      <c r="A2" s="92"/>
      <c r="B2" s="89"/>
      <c r="C2" s="89"/>
      <c r="D2" s="94"/>
      <c r="E2" s="94"/>
      <c r="F2" s="2" t="s">
        <v>94</v>
      </c>
      <c r="G2" s="2" t="s">
        <v>155</v>
      </c>
      <c r="H2" s="91"/>
    </row>
    <row r="3" spans="1:8" ht="21.6" x14ac:dyDescent="0.25">
      <c r="A3" s="3" t="s">
        <v>18</v>
      </c>
      <c r="B3" s="4" t="s">
        <v>156</v>
      </c>
      <c r="C3" s="5"/>
      <c r="D3" s="6"/>
      <c r="E3" s="6"/>
      <c r="F3" s="7"/>
      <c r="G3" s="8"/>
      <c r="H3" s="9"/>
    </row>
    <row r="4" spans="1:8" x14ac:dyDescent="0.25">
      <c r="A4" s="98" t="s">
        <v>96</v>
      </c>
      <c r="B4" s="99"/>
      <c r="C4" s="10"/>
      <c r="D4" s="11"/>
      <c r="E4" s="11"/>
      <c r="F4" s="12"/>
      <c r="G4" s="13"/>
      <c r="H4" s="14"/>
    </row>
    <row r="5" spans="1:8" x14ac:dyDescent="0.25">
      <c r="A5" s="15">
        <v>1</v>
      </c>
      <c r="B5" s="16" t="s">
        <v>157</v>
      </c>
      <c r="C5" s="17" t="s">
        <v>98</v>
      </c>
      <c r="D5" s="18">
        <v>1</v>
      </c>
      <c r="E5" s="18">
        <f>D5*0.28</f>
        <v>0.28000000000000003</v>
      </c>
      <c r="F5" s="19"/>
      <c r="G5" s="20">
        <f t="shared" ref="G5:G21" si="0">E5*F5</f>
        <v>0</v>
      </c>
      <c r="H5" s="21" t="s">
        <v>158</v>
      </c>
    </row>
    <row r="6" spans="1:8" ht="54" x14ac:dyDescent="0.25">
      <c r="A6" s="15">
        <v>2</v>
      </c>
      <c r="B6" s="22" t="s">
        <v>100</v>
      </c>
      <c r="C6" s="17" t="s">
        <v>31</v>
      </c>
      <c r="D6" s="18">
        <v>92.46</v>
      </c>
      <c r="E6" s="18">
        <f t="shared" ref="E6:E21" si="1">D6*0.28</f>
        <v>25.8888</v>
      </c>
      <c r="F6" s="9"/>
      <c r="G6" s="20">
        <f t="shared" si="0"/>
        <v>0</v>
      </c>
      <c r="H6" s="21"/>
    </row>
    <row r="7" spans="1:8" ht="54" x14ac:dyDescent="0.25">
      <c r="A7" s="15">
        <v>3</v>
      </c>
      <c r="B7" s="22" t="s">
        <v>101</v>
      </c>
      <c r="C7" s="17" t="s">
        <v>31</v>
      </c>
      <c r="D7" s="18">
        <v>65.56</v>
      </c>
      <c r="E7" s="18">
        <f t="shared" si="1"/>
        <v>18.356800000000003</v>
      </c>
      <c r="F7" s="9"/>
      <c r="G7" s="20">
        <f t="shared" si="0"/>
        <v>0</v>
      </c>
      <c r="H7" s="9"/>
    </row>
    <row r="8" spans="1:8" ht="54" x14ac:dyDescent="0.25">
      <c r="A8" s="15">
        <v>4</v>
      </c>
      <c r="B8" s="22" t="s">
        <v>102</v>
      </c>
      <c r="C8" s="17" t="s">
        <v>31</v>
      </c>
      <c r="D8" s="18">
        <v>186.37</v>
      </c>
      <c r="E8" s="18">
        <f t="shared" si="1"/>
        <v>52.183600000000006</v>
      </c>
      <c r="F8" s="9"/>
      <c r="G8" s="20">
        <f t="shared" si="0"/>
        <v>0</v>
      </c>
      <c r="H8" s="9"/>
    </row>
    <row r="9" spans="1:8" ht="54" x14ac:dyDescent="0.25">
      <c r="A9" s="15">
        <v>5</v>
      </c>
      <c r="B9" s="22" t="s">
        <v>103</v>
      </c>
      <c r="C9" s="17" t="s">
        <v>31</v>
      </c>
      <c r="D9" s="18">
        <v>84.33</v>
      </c>
      <c r="E9" s="18">
        <f t="shared" si="1"/>
        <v>23.612400000000001</v>
      </c>
      <c r="F9" s="9"/>
      <c r="G9" s="20">
        <f t="shared" si="0"/>
        <v>0</v>
      </c>
      <c r="H9" s="9"/>
    </row>
    <row r="10" spans="1:8" ht="54" x14ac:dyDescent="0.25">
      <c r="A10" s="15">
        <v>6</v>
      </c>
      <c r="B10" s="22" t="s">
        <v>104</v>
      </c>
      <c r="C10" s="17" t="s">
        <v>31</v>
      </c>
      <c r="D10" s="18">
        <v>278.7</v>
      </c>
      <c r="E10" s="18">
        <f t="shared" si="1"/>
        <v>78.036000000000001</v>
      </c>
      <c r="F10" s="9"/>
      <c r="G10" s="20">
        <f t="shared" si="0"/>
        <v>0</v>
      </c>
      <c r="H10" s="9"/>
    </row>
    <row r="11" spans="1:8" ht="54" x14ac:dyDescent="0.25">
      <c r="A11" s="15">
        <v>7</v>
      </c>
      <c r="B11" s="22" t="s">
        <v>159</v>
      </c>
      <c r="C11" s="17" t="s">
        <v>31</v>
      </c>
      <c r="D11" s="18">
        <v>32.299999999999997</v>
      </c>
      <c r="E11" s="18">
        <f t="shared" si="1"/>
        <v>9.0440000000000005</v>
      </c>
      <c r="F11" s="9"/>
      <c r="G11" s="20">
        <f t="shared" si="0"/>
        <v>0</v>
      </c>
      <c r="H11" s="9"/>
    </row>
    <row r="12" spans="1:8" x14ac:dyDescent="0.25">
      <c r="A12" s="15">
        <v>8</v>
      </c>
      <c r="B12" s="23" t="s">
        <v>105</v>
      </c>
      <c r="C12" s="17" t="s">
        <v>31</v>
      </c>
      <c r="D12" s="18">
        <v>32.020000000000003</v>
      </c>
      <c r="E12" s="18">
        <f t="shared" si="1"/>
        <v>8.965600000000002</v>
      </c>
      <c r="F12" s="9"/>
      <c r="G12" s="20">
        <f t="shared" si="0"/>
        <v>0</v>
      </c>
      <c r="H12" s="9"/>
    </row>
    <row r="13" spans="1:8" x14ac:dyDescent="0.25">
      <c r="A13" s="15">
        <v>9</v>
      </c>
      <c r="B13" s="23" t="s">
        <v>160</v>
      </c>
      <c r="C13" s="17" t="s">
        <v>107</v>
      </c>
      <c r="D13" s="18">
        <v>4</v>
      </c>
      <c r="E13" s="18">
        <f t="shared" si="1"/>
        <v>1.1200000000000001</v>
      </c>
      <c r="F13" s="9"/>
      <c r="G13" s="20">
        <f t="shared" si="0"/>
        <v>0</v>
      </c>
      <c r="H13" s="9"/>
    </row>
    <row r="14" spans="1:8" x14ac:dyDescent="0.25">
      <c r="A14" s="15">
        <v>10</v>
      </c>
      <c r="B14" s="23" t="s">
        <v>112</v>
      </c>
      <c r="C14" s="17" t="s">
        <v>107</v>
      </c>
      <c r="D14" s="18">
        <v>23</v>
      </c>
      <c r="E14" s="18">
        <f t="shared" si="1"/>
        <v>6.44</v>
      </c>
      <c r="F14" s="9"/>
      <c r="G14" s="20">
        <f t="shared" si="0"/>
        <v>0</v>
      </c>
      <c r="H14" s="9"/>
    </row>
    <row r="15" spans="1:8" x14ac:dyDescent="0.25">
      <c r="A15" s="15">
        <v>11</v>
      </c>
      <c r="B15" s="23" t="s">
        <v>113</v>
      </c>
      <c r="C15" s="17" t="s">
        <v>107</v>
      </c>
      <c r="D15" s="18">
        <v>8</v>
      </c>
      <c r="E15" s="18">
        <f t="shared" si="1"/>
        <v>2.2400000000000002</v>
      </c>
      <c r="F15" s="9"/>
      <c r="G15" s="20">
        <f t="shared" si="0"/>
        <v>0</v>
      </c>
      <c r="H15" s="9"/>
    </row>
    <row r="16" spans="1:8" x14ac:dyDescent="0.25">
      <c r="A16" s="15">
        <v>12</v>
      </c>
      <c r="B16" s="23" t="s">
        <v>116</v>
      </c>
      <c r="C16" s="17" t="s">
        <v>107</v>
      </c>
      <c r="D16" s="18">
        <v>1</v>
      </c>
      <c r="E16" s="18">
        <f t="shared" si="1"/>
        <v>0.28000000000000003</v>
      </c>
      <c r="F16" s="9"/>
      <c r="G16" s="20">
        <f t="shared" si="0"/>
        <v>0</v>
      </c>
      <c r="H16" s="9"/>
    </row>
    <row r="17" spans="1:8" x14ac:dyDescent="0.25">
      <c r="A17" s="15">
        <v>13</v>
      </c>
      <c r="B17" s="23" t="s">
        <v>117</v>
      </c>
      <c r="C17" s="17" t="s">
        <v>107</v>
      </c>
      <c r="D17" s="18">
        <v>1</v>
      </c>
      <c r="E17" s="18">
        <f t="shared" si="1"/>
        <v>0.28000000000000003</v>
      </c>
      <c r="F17" s="9"/>
      <c r="G17" s="20">
        <f t="shared" si="0"/>
        <v>0</v>
      </c>
      <c r="H17" s="9"/>
    </row>
    <row r="18" spans="1:8" x14ac:dyDescent="0.25">
      <c r="A18" s="15">
        <v>14</v>
      </c>
      <c r="B18" s="23" t="s">
        <v>161</v>
      </c>
      <c r="C18" s="17" t="s">
        <v>107</v>
      </c>
      <c r="D18" s="18">
        <v>1</v>
      </c>
      <c r="E18" s="18">
        <f t="shared" si="1"/>
        <v>0.28000000000000003</v>
      </c>
      <c r="F18" s="9"/>
      <c r="G18" s="20">
        <f t="shared" si="0"/>
        <v>0</v>
      </c>
      <c r="H18" s="9"/>
    </row>
    <row r="19" spans="1:8" x14ac:dyDescent="0.25">
      <c r="A19" s="15">
        <v>15</v>
      </c>
      <c r="B19" s="23" t="s">
        <v>162</v>
      </c>
      <c r="C19" s="17" t="s">
        <v>107</v>
      </c>
      <c r="D19" s="18">
        <v>1</v>
      </c>
      <c r="E19" s="18">
        <f t="shared" si="1"/>
        <v>0.28000000000000003</v>
      </c>
      <c r="F19" s="9"/>
      <c r="G19" s="20">
        <f t="shared" si="0"/>
        <v>0</v>
      </c>
      <c r="H19" s="9"/>
    </row>
    <row r="20" spans="1:8" x14ac:dyDescent="0.25">
      <c r="A20" s="15">
        <v>16</v>
      </c>
      <c r="B20" s="22" t="s">
        <v>118</v>
      </c>
      <c r="C20" s="17" t="s">
        <v>119</v>
      </c>
      <c r="D20" s="18">
        <v>12</v>
      </c>
      <c r="E20" s="18">
        <f t="shared" si="1"/>
        <v>3.3600000000000003</v>
      </c>
      <c r="F20" s="9"/>
      <c r="G20" s="20">
        <f t="shared" si="0"/>
        <v>0</v>
      </c>
      <c r="H20" s="9"/>
    </row>
    <row r="21" spans="1:8" x14ac:dyDescent="0.25">
      <c r="A21" s="15">
        <v>17</v>
      </c>
      <c r="B21" s="22" t="s">
        <v>120</v>
      </c>
      <c r="C21" s="24" t="s">
        <v>119</v>
      </c>
      <c r="D21" s="25">
        <f>27+5</f>
        <v>32</v>
      </c>
      <c r="E21" s="18">
        <f t="shared" si="1"/>
        <v>8.9600000000000009</v>
      </c>
      <c r="F21" s="9"/>
      <c r="G21" s="20">
        <f t="shared" si="0"/>
        <v>0</v>
      </c>
      <c r="H21" s="9"/>
    </row>
    <row r="22" spans="1:8" x14ac:dyDescent="0.25">
      <c r="A22" s="98" t="s">
        <v>163</v>
      </c>
      <c r="B22" s="99"/>
      <c r="C22" s="10"/>
      <c r="D22" s="11"/>
      <c r="E22" s="26"/>
      <c r="F22" s="12"/>
      <c r="G22" s="13"/>
      <c r="H22" s="14"/>
    </row>
    <row r="23" spans="1:8" x14ac:dyDescent="0.25">
      <c r="A23" s="15">
        <v>1</v>
      </c>
      <c r="B23" s="27" t="s">
        <v>164</v>
      </c>
      <c r="C23" s="24" t="s">
        <v>107</v>
      </c>
      <c r="D23" s="28">
        <v>4</v>
      </c>
      <c r="E23" s="18">
        <f>D23*0.28</f>
        <v>1.1200000000000001</v>
      </c>
      <c r="F23" s="9"/>
      <c r="G23" s="20">
        <f t="shared" ref="G23:G29" si="2">E23*F23</f>
        <v>0</v>
      </c>
      <c r="H23" s="9"/>
    </row>
    <row r="24" spans="1:8" x14ac:dyDescent="0.25">
      <c r="A24" s="15">
        <v>2</v>
      </c>
      <c r="B24" s="27" t="s">
        <v>165</v>
      </c>
      <c r="C24" s="24" t="s">
        <v>107</v>
      </c>
      <c r="D24" s="28">
        <v>14</v>
      </c>
      <c r="E24" s="18">
        <f t="shared" ref="E24:E29" si="3">D24*0.28</f>
        <v>3.9200000000000004</v>
      </c>
      <c r="F24" s="9"/>
      <c r="G24" s="20">
        <f t="shared" si="2"/>
        <v>0</v>
      </c>
      <c r="H24" s="9"/>
    </row>
    <row r="25" spans="1:8" x14ac:dyDescent="0.25">
      <c r="A25" s="15">
        <v>3</v>
      </c>
      <c r="B25" s="27" t="s">
        <v>166</v>
      </c>
      <c r="C25" s="24" t="s">
        <v>31</v>
      </c>
      <c r="D25" s="28">
        <v>6.82</v>
      </c>
      <c r="E25" s="18">
        <f t="shared" si="3"/>
        <v>1.9096000000000002</v>
      </c>
      <c r="F25" s="9"/>
      <c r="G25" s="20">
        <f t="shared" si="2"/>
        <v>0</v>
      </c>
      <c r="H25" s="9"/>
    </row>
    <row r="26" spans="1:8" x14ac:dyDescent="0.25">
      <c r="A26" s="15">
        <v>4</v>
      </c>
      <c r="B26" s="27" t="s">
        <v>167</v>
      </c>
      <c r="C26" s="24" t="s">
        <v>31</v>
      </c>
      <c r="D26" s="28">
        <v>44.34</v>
      </c>
      <c r="E26" s="18">
        <f t="shared" si="3"/>
        <v>12.415200000000002</v>
      </c>
      <c r="F26" s="9"/>
      <c r="G26" s="20">
        <f t="shared" si="2"/>
        <v>0</v>
      </c>
      <c r="H26" s="9"/>
    </row>
    <row r="27" spans="1:8" x14ac:dyDescent="0.25">
      <c r="A27" s="15">
        <v>5</v>
      </c>
      <c r="B27" s="27" t="s">
        <v>168</v>
      </c>
      <c r="C27" s="24" t="s">
        <v>31</v>
      </c>
      <c r="D27" s="28">
        <v>6.24</v>
      </c>
      <c r="E27" s="18">
        <f t="shared" si="3"/>
        <v>1.7472000000000003</v>
      </c>
      <c r="F27" s="9"/>
      <c r="G27" s="20">
        <f t="shared" si="2"/>
        <v>0</v>
      </c>
      <c r="H27" s="9"/>
    </row>
    <row r="28" spans="1:8" x14ac:dyDescent="0.25">
      <c r="A28" s="15">
        <v>6</v>
      </c>
      <c r="B28" s="27" t="s">
        <v>169</v>
      </c>
      <c r="C28" s="24" t="s">
        <v>31</v>
      </c>
      <c r="D28" s="28">
        <v>32.700000000000003</v>
      </c>
      <c r="E28" s="18">
        <f t="shared" si="3"/>
        <v>9.1560000000000024</v>
      </c>
      <c r="F28" s="9"/>
      <c r="G28" s="20">
        <f t="shared" si="2"/>
        <v>0</v>
      </c>
      <c r="H28" s="9"/>
    </row>
    <row r="29" spans="1:8" x14ac:dyDescent="0.25">
      <c r="A29" s="15">
        <v>7</v>
      </c>
      <c r="B29" s="27" t="s">
        <v>170</v>
      </c>
      <c r="C29" s="24" t="s">
        <v>119</v>
      </c>
      <c r="D29" s="28">
        <v>1</v>
      </c>
      <c r="E29" s="18">
        <f t="shared" si="3"/>
        <v>0.28000000000000003</v>
      </c>
      <c r="F29" s="9"/>
      <c r="G29" s="20">
        <f t="shared" si="2"/>
        <v>0</v>
      </c>
      <c r="H29" s="9"/>
    </row>
    <row r="30" spans="1:8" x14ac:dyDescent="0.25">
      <c r="A30" s="98" t="s">
        <v>171</v>
      </c>
      <c r="B30" s="99"/>
      <c r="C30" s="10"/>
      <c r="D30" s="11"/>
      <c r="E30" s="29"/>
      <c r="F30" s="12"/>
      <c r="G30" s="13"/>
      <c r="H30" s="14"/>
    </row>
    <row r="31" spans="1:8" ht="21.6" x14ac:dyDescent="0.25">
      <c r="A31" s="15">
        <v>1</v>
      </c>
      <c r="B31" s="27" t="s">
        <v>172</v>
      </c>
      <c r="C31" s="17" t="s">
        <v>31</v>
      </c>
      <c r="D31" s="18">
        <v>18.07</v>
      </c>
      <c r="E31" s="28">
        <f>D31*0.28</f>
        <v>5.0596000000000005</v>
      </c>
      <c r="F31" s="9"/>
      <c r="G31" s="20">
        <f t="shared" ref="G31:G40" si="4">E31*F31</f>
        <v>0</v>
      </c>
      <c r="H31" s="9"/>
    </row>
    <row r="32" spans="1:8" ht="21.6" x14ac:dyDescent="0.25">
      <c r="A32" s="15">
        <v>2</v>
      </c>
      <c r="B32" s="27" t="s">
        <v>173</v>
      </c>
      <c r="C32" s="17" t="s">
        <v>31</v>
      </c>
      <c r="D32" s="18">
        <v>9.19</v>
      </c>
      <c r="E32" s="28">
        <f t="shared" ref="E32:E40" si="5">D32*0.28</f>
        <v>2.5731999999999999</v>
      </c>
      <c r="F32" s="9"/>
      <c r="G32" s="20">
        <f t="shared" si="4"/>
        <v>0</v>
      </c>
      <c r="H32" s="9"/>
    </row>
    <row r="33" spans="1:8" ht="21.6" x14ac:dyDescent="0.25">
      <c r="A33" s="15">
        <v>3</v>
      </c>
      <c r="B33" s="27" t="s">
        <v>174</v>
      </c>
      <c r="C33" s="17" t="s">
        <v>31</v>
      </c>
      <c r="D33" s="18">
        <v>14.46</v>
      </c>
      <c r="E33" s="28">
        <f t="shared" si="5"/>
        <v>4.0488000000000008</v>
      </c>
      <c r="F33" s="9"/>
      <c r="G33" s="20">
        <f t="shared" si="4"/>
        <v>0</v>
      </c>
      <c r="H33" s="9"/>
    </row>
    <row r="34" spans="1:8" ht="21.6" x14ac:dyDescent="0.25">
      <c r="A34" s="15">
        <v>4</v>
      </c>
      <c r="B34" s="27" t="s">
        <v>175</v>
      </c>
      <c r="C34" s="17" t="s">
        <v>31</v>
      </c>
      <c r="D34" s="18">
        <v>3.28</v>
      </c>
      <c r="E34" s="28">
        <f t="shared" si="5"/>
        <v>0.91839999999999999</v>
      </c>
      <c r="F34" s="9"/>
      <c r="G34" s="20">
        <f t="shared" si="4"/>
        <v>0</v>
      </c>
      <c r="H34" s="9"/>
    </row>
    <row r="35" spans="1:8" x14ac:dyDescent="0.25">
      <c r="A35" s="15">
        <v>5</v>
      </c>
      <c r="B35" s="27" t="s">
        <v>176</v>
      </c>
      <c r="C35" s="17" t="s">
        <v>177</v>
      </c>
      <c r="D35" s="18">
        <v>6</v>
      </c>
      <c r="E35" s="28">
        <f t="shared" si="5"/>
        <v>1.6800000000000002</v>
      </c>
      <c r="F35" s="9"/>
      <c r="G35" s="20">
        <f t="shared" si="4"/>
        <v>0</v>
      </c>
      <c r="H35" s="9"/>
    </row>
    <row r="36" spans="1:8" x14ac:dyDescent="0.25">
      <c r="A36" s="15">
        <v>6</v>
      </c>
      <c r="B36" s="27" t="s">
        <v>178</v>
      </c>
      <c r="C36" s="17" t="s">
        <v>177</v>
      </c>
      <c r="D36" s="18">
        <v>6</v>
      </c>
      <c r="E36" s="28">
        <f t="shared" si="5"/>
        <v>1.6800000000000002</v>
      </c>
      <c r="F36" s="9"/>
      <c r="G36" s="20">
        <f t="shared" si="4"/>
        <v>0</v>
      </c>
      <c r="H36" s="9"/>
    </row>
    <row r="37" spans="1:8" x14ac:dyDescent="0.25">
      <c r="A37" s="15">
        <v>7</v>
      </c>
      <c r="B37" s="27" t="s">
        <v>179</v>
      </c>
      <c r="C37" s="17" t="s">
        <v>107</v>
      </c>
      <c r="D37" s="18">
        <v>4</v>
      </c>
      <c r="E37" s="28">
        <f t="shared" si="5"/>
        <v>1.1200000000000001</v>
      </c>
      <c r="F37" s="9"/>
      <c r="G37" s="20">
        <f t="shared" si="4"/>
        <v>0</v>
      </c>
      <c r="H37" s="9"/>
    </row>
    <row r="38" spans="1:8" ht="21.6" x14ac:dyDescent="0.25">
      <c r="A38" s="15">
        <v>8</v>
      </c>
      <c r="B38" s="27" t="s">
        <v>180</v>
      </c>
      <c r="C38" s="17" t="s">
        <v>107</v>
      </c>
      <c r="D38" s="18">
        <v>4</v>
      </c>
      <c r="E38" s="28">
        <f t="shared" si="5"/>
        <v>1.1200000000000001</v>
      </c>
      <c r="F38" s="9"/>
      <c r="G38" s="20">
        <f t="shared" si="4"/>
        <v>0</v>
      </c>
      <c r="H38" s="9"/>
    </row>
    <row r="39" spans="1:8" x14ac:dyDescent="0.25">
      <c r="A39" s="15">
        <v>9</v>
      </c>
      <c r="B39" s="27" t="s">
        <v>181</v>
      </c>
      <c r="C39" s="17" t="s">
        <v>119</v>
      </c>
      <c r="D39" s="18">
        <v>6</v>
      </c>
      <c r="E39" s="28">
        <f t="shared" si="5"/>
        <v>1.6800000000000002</v>
      </c>
      <c r="F39" s="9"/>
      <c r="G39" s="20">
        <f t="shared" si="4"/>
        <v>0</v>
      </c>
      <c r="H39" s="9"/>
    </row>
    <row r="40" spans="1:8" x14ac:dyDescent="0.25">
      <c r="A40" s="15">
        <v>10</v>
      </c>
      <c r="B40" s="27" t="s">
        <v>182</v>
      </c>
      <c r="C40" s="17" t="s">
        <v>119</v>
      </c>
      <c r="D40" s="18">
        <v>2</v>
      </c>
      <c r="E40" s="28">
        <f t="shared" si="5"/>
        <v>0.56000000000000005</v>
      </c>
      <c r="F40" s="9"/>
      <c r="G40" s="20">
        <f t="shared" si="4"/>
        <v>0</v>
      </c>
      <c r="H40" s="9"/>
    </row>
    <row r="41" spans="1:8" x14ac:dyDescent="0.25">
      <c r="A41" s="95" t="s">
        <v>183</v>
      </c>
      <c r="B41" s="96"/>
      <c r="C41" s="96"/>
      <c r="D41" s="96"/>
      <c r="E41" s="96"/>
      <c r="F41" s="97"/>
      <c r="G41" s="30">
        <f>SUM(G5:G40)</f>
        <v>0</v>
      </c>
      <c r="H41" s="30"/>
    </row>
  </sheetData>
  <autoFilter ref="A2:H41"/>
  <mergeCells count="11">
    <mergeCell ref="A41:F41"/>
    <mergeCell ref="A1:A2"/>
    <mergeCell ref="B1:B2"/>
    <mergeCell ref="C1:C2"/>
    <mergeCell ref="D1:D2"/>
    <mergeCell ref="E1:E2"/>
    <mergeCell ref="H1:H2"/>
    <mergeCell ref="F1:G1"/>
    <mergeCell ref="A4:B4"/>
    <mergeCell ref="A22:B22"/>
    <mergeCell ref="A30:B30"/>
  </mergeCells>
  <phoneticPr fontId="1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汇总表</vt:lpstr>
      <vt:lpstr>1.装饰部分</vt:lpstr>
      <vt:lpstr>2.强电工程</vt:lpstr>
      <vt:lpstr>3.核心筒公区装饰部分 28%工程量</vt:lpstr>
      <vt:lpstr>4.核心筒公区水电安装工程28%工程量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周海燕</cp:lastModifiedBy>
  <dcterms:created xsi:type="dcterms:W3CDTF">2023-08-25T07:24:00Z</dcterms:created>
  <dcterms:modified xsi:type="dcterms:W3CDTF">2023-08-30T07:25:35Z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00F5DB303A794C01A3F7682BFC674996_13</vt:lpwstr>
  </property>
  <property fmtid="{D5CDD505-2E9C-101B-9397-08002B2CF9AE}" pid="3" name="KSOProductBuildVer">
    <vt:lpwstr>2052-11.1.0.14309</vt:lpwstr>
  </property>
</Properties>
</file>